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" activeTab="2"/>
  </bookViews>
  <sheets>
    <sheet name="doch.wg $ pl.wyk." sheetId="1" state="hidden" r:id="rId1"/>
    <sheet name="Arkusz2" sheetId="2" state="hidden" r:id="rId2"/>
    <sheet name="doch.wg.DR§ pl i wyk" sheetId="3" r:id="rId3"/>
  </sheets>
  <definedNames>
    <definedName name="_xlnm.Print_Area" localSheetId="0">'doch.wg $ pl.wyk.'!#REF!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B21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<sst xmlns="http://schemas.openxmlformats.org/spreadsheetml/2006/main" count="868" uniqueCount="320">
  <si>
    <t>§</t>
  </si>
  <si>
    <t>2.</t>
  </si>
  <si>
    <t>3.</t>
  </si>
  <si>
    <t>4.</t>
  </si>
  <si>
    <t>5.</t>
  </si>
  <si>
    <t>6.</t>
  </si>
  <si>
    <t>1.</t>
  </si>
  <si>
    <t>8.</t>
  </si>
  <si>
    <t xml:space="preserve">   W Y D A T K I</t>
  </si>
  <si>
    <t>według działów, rozdziałów i paragrafów klasyfikacji budżetowej</t>
  </si>
  <si>
    <t>zł i gr</t>
  </si>
  <si>
    <t>dział</t>
  </si>
  <si>
    <t>rozdz.</t>
  </si>
  <si>
    <t>nazwa działu, rozdziału                            i paragrafu</t>
  </si>
  <si>
    <t>plan wg                     I wersji</t>
  </si>
  <si>
    <t>plan po                     zmianach</t>
  </si>
  <si>
    <t>%       7:6</t>
  </si>
  <si>
    <t>010</t>
  </si>
  <si>
    <t>ROLNICTWO I ŁOWIECTWO</t>
  </si>
  <si>
    <t>01030</t>
  </si>
  <si>
    <t>Izby Rolnicze</t>
  </si>
  <si>
    <t>2850</t>
  </si>
  <si>
    <t>01095</t>
  </si>
  <si>
    <t>Pozostała działalność</t>
  </si>
  <si>
    <t>4010</t>
  </si>
  <si>
    <t>wynagrodzenia osobowe pracowników</t>
  </si>
  <si>
    <t>4110</t>
  </si>
  <si>
    <t>4120</t>
  </si>
  <si>
    <t>składki na Fundusz Pracy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</si>
  <si>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</si>
  <si>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</si>
  <si>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</si>
  <si>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</si>
  <si>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</si>
  <si>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</si>
  <si>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różne opłaty i składki</t>
  </si>
  <si>
    <t>400</t>
  </si>
  <si>
    <t>40002</t>
  </si>
  <si>
    <t>Dostarczanie wody</t>
  </si>
  <si>
    <t>600</t>
  </si>
  <si>
    <t>TRANSPORT I ŁĄCZNOŚĆ</t>
  </si>
  <si>
    <t>60016</t>
  </si>
  <si>
    <t>Drogi publiczne gminne</t>
  </si>
  <si>
    <t>630</t>
  </si>
  <si>
    <t>TURYSTYKA</t>
  </si>
  <si>
    <t>2480</t>
  </si>
  <si>
    <t>63095</t>
  </si>
  <si>
    <t>wynagrodzenia bezosobowe</t>
  </si>
  <si>
    <t>4430</t>
  </si>
  <si>
    <t>70001</t>
  </si>
  <si>
    <t>Zakłady gospodarki mieszkaniowej</t>
  </si>
  <si>
    <t>70005</t>
  </si>
  <si>
    <t>4530</t>
  </si>
  <si>
    <t>podatek od towarów i usług  (VAT )</t>
  </si>
  <si>
    <t>70095</t>
  </si>
  <si>
    <t>6050</t>
  </si>
  <si>
    <t>710</t>
  </si>
  <si>
    <t>DZIAŁALNOŚĆ USŁUGOWA</t>
  </si>
  <si>
    <t>71004</t>
  </si>
  <si>
    <t>71035</t>
  </si>
  <si>
    <t>Cmentarze</t>
  </si>
  <si>
    <t>75011</t>
  </si>
  <si>
    <t>Urzędy Wojewódzkie</t>
  </si>
  <si>
    <t>3020</t>
  </si>
  <si>
    <t>zakup usług zdrowotnych</t>
  </si>
  <si>
    <t>podróże służbowe krajowe</t>
  </si>
  <si>
    <t>podróże służbowe zagraniczne</t>
  </si>
  <si>
    <t>Urzędy Gmin(Miast i miast na pra. Powiatu)</t>
  </si>
  <si>
    <t>zakup energii</t>
  </si>
  <si>
    <t>Ochotnicze straże pożarne</t>
  </si>
  <si>
    <t>Obrona Cywilna</t>
  </si>
  <si>
    <t>Straż Miejska</t>
  </si>
  <si>
    <t>wydatki osobowe niezaliczane do wynagrodzeń</t>
  </si>
  <si>
    <t>RÓŻNE ROZLICZENIA</t>
  </si>
  <si>
    <t>rezewy ogólne i celowe</t>
  </si>
  <si>
    <t>rezerwy</t>
  </si>
  <si>
    <t>Szkoły Podstawowe</t>
  </si>
  <si>
    <t>stypendia dla uczniów</t>
  </si>
  <si>
    <t>podatek od nieruchomości</t>
  </si>
  <si>
    <t>Przedszkola</t>
  </si>
  <si>
    <t>Gimnazja</t>
  </si>
  <si>
    <t>Dowożenie uczniów do szkół</t>
  </si>
  <si>
    <t>Dokształcanie i doskonalenie nauczycieli</t>
  </si>
  <si>
    <t>Stołówki szkolne</t>
  </si>
  <si>
    <t>zakup środków żywności</t>
  </si>
  <si>
    <t>Ochrona Zdrowia</t>
  </si>
  <si>
    <t>Zwalczanie narkomanii</t>
  </si>
  <si>
    <t>Przeciwdziałanie alkoholizmowi</t>
  </si>
  <si>
    <t>Pomoc społeczna</t>
  </si>
  <si>
    <t>Ośrodki wsparcia</t>
  </si>
  <si>
    <t>świadczenia społeczne</t>
  </si>
  <si>
    <t>85213</t>
  </si>
  <si>
    <t>85214</t>
  </si>
  <si>
    <t>85215</t>
  </si>
  <si>
    <t>85219</t>
  </si>
  <si>
    <t>ośrodki pomocy społecznej</t>
  </si>
  <si>
    <t>85295</t>
  </si>
  <si>
    <t>853</t>
  </si>
  <si>
    <t>854</t>
  </si>
  <si>
    <t>85412</t>
  </si>
  <si>
    <t>85415</t>
  </si>
  <si>
    <t>Pomoc materialna dla uczniów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</si>
  <si>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</si>
  <si>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</si>
  <si>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</si>
  <si>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</si>
  <si>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</si>
  <si>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</si>
  <si>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</si>
  <si>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</si>
  <si>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</si>
  <si>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</si>
  <si>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</si>
  <si>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Pozostała dzialalność</t>
  </si>
  <si>
    <t>921</t>
  </si>
  <si>
    <t>92105</t>
  </si>
  <si>
    <t>92109</t>
  </si>
  <si>
    <t>92116</t>
  </si>
  <si>
    <t>Biblioteki</t>
  </si>
  <si>
    <t>92120</t>
  </si>
  <si>
    <t>Ochrona zabytków i opieka nad zabytkami</t>
  </si>
  <si>
    <t>92195</t>
  </si>
  <si>
    <t>926</t>
  </si>
  <si>
    <t>92601</t>
  </si>
  <si>
    <t>Obiekty sportowe</t>
  </si>
  <si>
    <t>92605</t>
  </si>
  <si>
    <t>92695</t>
  </si>
  <si>
    <t>R A Z E M:</t>
  </si>
  <si>
    <t>4170</t>
  </si>
  <si>
    <t>4410</t>
  </si>
  <si>
    <t>wydatki na zakupy inwestycyjne jb</t>
  </si>
  <si>
    <t>4260</t>
  </si>
  <si>
    <t>Wydatki osobowe niezal. do wynagrodzeń</t>
  </si>
  <si>
    <t>4040</t>
  </si>
  <si>
    <t>Dodatkowe wynagrodzenie roczne</t>
  </si>
  <si>
    <t>Składki na ubezp. społeczne</t>
  </si>
  <si>
    <t>Składki na Fundusz Pracy</t>
  </si>
  <si>
    <t>Wpłaty na PFRON</t>
  </si>
  <si>
    <t>Wynagrodzenia bezosobowe</t>
  </si>
  <si>
    <t>Zakup materiałów i wyposażenia</t>
  </si>
  <si>
    <t>Zakup energii</t>
  </si>
  <si>
    <t xml:space="preserve">Zakup usług remontowych </t>
  </si>
  <si>
    <t>4280</t>
  </si>
  <si>
    <t>Zakup usług zdrowotnych</t>
  </si>
  <si>
    <t>Zakup usług pozostałych</t>
  </si>
  <si>
    <t>4360</t>
  </si>
  <si>
    <t>Odpisy na ZFSS</t>
  </si>
  <si>
    <t>Podatek od nieruchomości</t>
  </si>
  <si>
    <t>Podatek VAT</t>
  </si>
  <si>
    <t xml:space="preserve">Szkolenia pracowników </t>
  </si>
  <si>
    <t>wydatki inwestycyjne jb</t>
  </si>
  <si>
    <t>podróże słuzbowe zagraniczne</t>
  </si>
  <si>
    <t>85216</t>
  </si>
  <si>
    <t>Zasiłki stałe</t>
  </si>
  <si>
    <t>składki na ubezpieczenie społeczne</t>
  </si>
  <si>
    <t>90002</t>
  </si>
  <si>
    <t>Gospodarka odpadami</t>
  </si>
  <si>
    <t>zakup materiałow i wyposażenia</t>
  </si>
  <si>
    <t>wynagrodzenia pracowników</t>
  </si>
  <si>
    <t xml:space="preserve">                                                                                            załącznik nr 2</t>
  </si>
  <si>
    <t>wydatki osob. niezal. do wynagrodzeń</t>
  </si>
  <si>
    <t>4440</t>
  </si>
  <si>
    <t>4700</t>
  </si>
  <si>
    <t>700</t>
  </si>
  <si>
    <t>GOSPODARKA MIESZKANIOWA</t>
  </si>
  <si>
    <t>wynagrodzenia agencyjno-prowizyjne</t>
  </si>
  <si>
    <t>odpisy na ZFSS</t>
  </si>
  <si>
    <t>Domy i ośrodki kultury, świetlice i kluby</t>
  </si>
  <si>
    <t>WYTWARZANIE I ZAOPATRYWANIE W ENERGIĘ ELEKTRYCZNĄ, GAZ  I WODĘ</t>
  </si>
  <si>
    <t>składki na ubezpieczenia społeczne</t>
  </si>
  <si>
    <t>dodatkowe wynagrodzenia roczne</t>
  </si>
  <si>
    <t>składki na fundusz pracy</t>
  </si>
  <si>
    <t>odpis na zakładowy fundusz świadczeń socjalnych</t>
  </si>
  <si>
    <t>750</t>
  </si>
  <si>
    <t>ADMINISTRACJA PUBLICZNA</t>
  </si>
  <si>
    <t>Rady Gmin (Miast i miast na prawach Powiatu)</t>
  </si>
  <si>
    <t>wpłaty gmin i powiatów na rzecz innych JSToraz związków gmin lub związków powiatów na dofinansowanie zadań bieżących</t>
  </si>
  <si>
    <t>różne wydatki na rzecz osób fizycznych</t>
  </si>
  <si>
    <t xml:space="preserve">URZĘDY NACZELNYCH ORGANÓW WŁADZY PAŃSTWOWEJ, KONTROLI I OCHRONY PRAWA ORAZ SĄDOWNICTWA </t>
  </si>
  <si>
    <t>BEZPIECZEŃSTWO PUBLICZNE I OCHRONA PRZECIWPOŻAROWA</t>
  </si>
  <si>
    <t>OBSŁUDA DŁUGU PUBLICZNEGO</t>
  </si>
  <si>
    <t>Obsługa papierów wartościowych, kredytów i pożyczek jst</t>
  </si>
  <si>
    <t>odsetki od samorządowych papierów wartościowych lub zaciągniętych przez kredytów i pożyczek</t>
  </si>
  <si>
    <t>OŚWIATA I WYCHOWANIE</t>
  </si>
  <si>
    <t>dodatkowe wynagrodzenie roczne</t>
  </si>
  <si>
    <t>odpis na ZFSS</t>
  </si>
  <si>
    <t>dotacja celowa z budżetu na finansowanie lub dofinansowanie zadań zleconych do realizacji stowarzyszeniom</t>
  </si>
  <si>
    <t>składki na ubezpiecznie społeczne</t>
  </si>
  <si>
    <t xml:space="preserve">zwrot dotacji oraz płatności, w tym wykorzystanych niezgodnie z przeznaczeniem lub wykorzystanych z naruszeniem procedur, o których mowa w art.. 184 ustawy, pobranych nienależnie lub w nadmiernej wysokości </t>
  </si>
  <si>
    <t>POZOSTAŁE ZADANIA W ZAKRESIE POLITYKI SPOŁECZNEJ</t>
  </si>
  <si>
    <t>EDYKACYJNA OPIEKA WYCHOWAWCZA</t>
  </si>
  <si>
    <t>Kolonie i obozy oraz inne formy wypoczynku dzieci i młodzieży szkolnej, a także szkolenia młodzieży</t>
  </si>
  <si>
    <t>koszty postępowania sądowego i prokuratorskiego</t>
  </si>
  <si>
    <t>KULTURA I OCHRONA DZIEDZICTWA NARODOWEGO</t>
  </si>
  <si>
    <t>Pozostałe zadania w zakresie kultury</t>
  </si>
  <si>
    <t>dotacja podmiotowa z budżetu dla samorządowej instytucji kultury</t>
  </si>
  <si>
    <t>dotacje celowe z budżetu na finansowanie lub dofinansowanie prac remontowych i konserwatorskich obiektów zabytkowych przekazane jednostkom niezaliczanym do sektora finnasów publicznych</t>
  </si>
  <si>
    <t xml:space="preserve">Zadania w zakresie kultury fizycznej                 </t>
  </si>
  <si>
    <t xml:space="preserve">KULTURA FIZYCZNA </t>
  </si>
  <si>
    <t xml:space="preserve">Składki na ubezpieczenie zdrowotne opłacane za osoby pobierające niektóre świadczenia z pomocy społecznej, niektóre świadczenia rodzinne oraz za osoby uczestniczące w zajęciach w centrum integracji społecznej </t>
  </si>
  <si>
    <t>Zasiłki i pomoc w naturze oraz składki na ubieczenia emerytalne i rentowe</t>
  </si>
  <si>
    <t>wpłaty gmin na rzecz izb rolniczych w wysokości 2% uzyskanych wpływów z podatku rolnego</t>
  </si>
  <si>
    <t>4390</t>
  </si>
  <si>
    <t>zakup usług obejmujących wykonanie ekspertyz, analiz i opinii</t>
  </si>
  <si>
    <t>6010</t>
  </si>
  <si>
    <t>wydatki na zakup i objęcie akcji,wniesienie wkładów do spółek prawa handlowego oraz na uzupełnienie funduszy statutowych banków państwowych i innych instytucji finansowych</t>
  </si>
  <si>
    <t>Zadania w zakresie upowszechniania turystyki</t>
  </si>
  <si>
    <t>4610</t>
  </si>
  <si>
    <t>Koszty postępowania sądowego i prokuratorskiego</t>
  </si>
  <si>
    <t>Składki na ubezpieczenia społeczne</t>
  </si>
  <si>
    <t>wydatki osobowe nie zaliczone do wynagrodzeń</t>
  </si>
  <si>
    <t>szkolenia pracowników niebędących członkami korpusu służby cywilnej</t>
  </si>
  <si>
    <t>koszty postepowania sądowego i prokuratorskiego</t>
  </si>
  <si>
    <t>Promocja jednostek samorządu terytorialnego</t>
  </si>
  <si>
    <t>rózne opłaty i składki</t>
  </si>
  <si>
    <t>Urzędy naczelnych organów władzy państwowej, kontroli i ochrony prawa</t>
  </si>
  <si>
    <t>Oddziały przedszkolne w szkołach podstawowych</t>
  </si>
  <si>
    <t>zakup usług przez jst od innych jst</t>
  </si>
  <si>
    <t>01010</t>
  </si>
  <si>
    <t xml:space="preserve">Infrastruktura wodociągowa                    i sanitacyjna wsi </t>
  </si>
  <si>
    <t>2830</t>
  </si>
  <si>
    <t>Dotacja celowa z budżetu na finansowanie lub dofinansowanie zadań zleconych do realizacji pozostałym jednostkom nie zaliczanym do sfp</t>
  </si>
  <si>
    <t>Gospodarka gruntami i nieruchomościami</t>
  </si>
  <si>
    <t>Plany zagospodarowania  przestrzennego</t>
  </si>
  <si>
    <t>zakup usłu remontowych</t>
  </si>
  <si>
    <t xml:space="preserve">wynagrodzenia bezosobowe </t>
  </si>
  <si>
    <t>Rozliczenia z tyt.poręczeń i gwarancji udzielonych przez SP lub JST</t>
  </si>
  <si>
    <t>01009</t>
  </si>
  <si>
    <t>Spółki wodne</t>
  </si>
  <si>
    <t>wynagrodzenia bezosobowe pracowników</t>
  </si>
  <si>
    <t>92118</t>
  </si>
  <si>
    <t>Muzea</t>
  </si>
  <si>
    <t>4380</t>
  </si>
  <si>
    <t>zakup usług obejmujących tłumaczenia</t>
  </si>
  <si>
    <t>6060</t>
  </si>
  <si>
    <t xml:space="preserve">wydatki na zakupy inwestycyjne jb </t>
  </si>
  <si>
    <t>nagrody konkursowe</t>
  </si>
  <si>
    <t>rózne wydatki na rzecz osób fizycznych</t>
  </si>
  <si>
    <t>Realizacja zadań wymagających stasowania specjalnej organizacji nauki i metod pracy dla dzieci w przedszkolach, oddziałach przedszkolnych w szkołach podstawowychi innych formach wychowania przedszkolnego</t>
  </si>
  <si>
    <t xml:space="preserve">Realizacja zadań wymagających stasowania specjalnej organizacji nauki i metod pracy dla dzieci i młodzieży w szkołach podstawowych, gimnazjach, liceach ogólnokształcących, liceach profilowanych i szkołach zawodowych oraz szkołach atystycznych </t>
  </si>
  <si>
    <t>85401</t>
  </si>
  <si>
    <t>Świetlice szkolne</t>
  </si>
  <si>
    <t>wpłaty gmin i powiatów na rzecz innych JSToraz związków gmin lub związków powiatów na dofinansowanie zadań bieżących- śr. własne</t>
  </si>
  <si>
    <t>Dodatki mieszkaniowe</t>
  </si>
  <si>
    <t>inne formy pomocy dla uczniów</t>
  </si>
  <si>
    <t>60014</t>
  </si>
  <si>
    <t>Drogi publiczne powiatowe</t>
  </si>
  <si>
    <t>4400</t>
  </si>
  <si>
    <t>opłaty za administrowanie i czynsze za budynki, lokale i pomieszczenia garażowe</t>
  </si>
  <si>
    <t>4510</t>
  </si>
  <si>
    <t>opłaty na rzecz budżetu państwa</t>
  </si>
  <si>
    <t>4520</t>
  </si>
  <si>
    <t>opłaty na rzecz budżetów jednostek samorządu terytorialnego</t>
  </si>
  <si>
    <t>71012</t>
  </si>
  <si>
    <t>Zadania z zakresu geodezji i kartografii</t>
  </si>
  <si>
    <t>wypłaty z tytułu krajowych poręczeń i gwarancji</t>
  </si>
  <si>
    <t>Świadczenia wychowawcze</t>
  </si>
  <si>
    <t>85228</t>
  </si>
  <si>
    <t>Usługi opiekuńcze i specjalistyczne usługi opiekuńcze</t>
  </si>
  <si>
    <t>85395</t>
  </si>
  <si>
    <t>świadczenia społeczne - UE</t>
  </si>
  <si>
    <t>świadczenia społeczne- śr. własne</t>
  </si>
  <si>
    <t>szkolenia</t>
  </si>
  <si>
    <t>wpłaty gmin i powiatów na rzecz innych jst oraz związków gmin, związków powiatowo-gminnych lub związków powiatów na dofinansowanie zadań inwestycyjnych i zakupów inwestycyjnych - UE</t>
  </si>
  <si>
    <t>zakup środków dydaktycznych i książek</t>
  </si>
  <si>
    <t>12</t>
  </si>
  <si>
    <t>wykon. na   30.06.2017</t>
  </si>
  <si>
    <t>budżetu gminy BOBOLICE za I PÓŁROCZE  2017 r.</t>
  </si>
  <si>
    <t>6620</t>
  </si>
  <si>
    <t>Dotacje celowe przekazane do powiatu na inwestycje i zakupy inwestycyjne realizowane na podstawie porozumień(umów) między JST</t>
  </si>
  <si>
    <t>4220</t>
  </si>
  <si>
    <t>4500</t>
  </si>
  <si>
    <t>pozostałe podatki na rzecz budżetów JST</t>
  </si>
  <si>
    <t>Wspólna obsługa JST</t>
  </si>
  <si>
    <t xml:space="preserve">opłaty z tytułu zakupu usług telekomunikacyjnych </t>
  </si>
  <si>
    <t>opłaty z tytułu zakupu usług telekomunikacyjnych</t>
  </si>
  <si>
    <t>Kary, odszkodowania i grzywny wypłacane na rzecz osób prawnych i innych jednostek organizacyjnych</t>
  </si>
  <si>
    <t>Komendy Powiatowe Państwowej Straży Pożarnej</t>
  </si>
  <si>
    <t>Wpłaty jednostek na Państwowy Fundusz Celowy</t>
  </si>
  <si>
    <t>Wpłaty jednostek na Państwowy Fundusz Celowy na finansowanie lub dofinansowanie zadań inwestycyjnych</t>
  </si>
  <si>
    <t>wynagrodzenia osobowe pracowników UE</t>
  </si>
  <si>
    <t>wynagrodzenia osobowe pracowników- wkł. własny</t>
  </si>
  <si>
    <t>wynagrodzenia bezosobowe- UE</t>
  </si>
  <si>
    <t>wynagrodzenia bezosobowe - wkł. wł.</t>
  </si>
  <si>
    <t>zakup materiałow i wyposażenia - UE</t>
  </si>
  <si>
    <t>zakup materiałów i wyposażenia- wkł. wł.</t>
  </si>
  <si>
    <t>zakup środków dydaktycznych i książek - UE</t>
  </si>
  <si>
    <t>zakup środków dydaktycznych i ksiązek - wkł. wł.</t>
  </si>
  <si>
    <t>zakup usług pozostałych - UE</t>
  </si>
  <si>
    <t>zakup usług pozostałych - wkł. wł.</t>
  </si>
  <si>
    <t>szkolenia pracowników niebędących członkami korpusu służby cywilnej- UE</t>
  </si>
  <si>
    <t>szkolenia pracowników niebędących członkami korpusu służby cywilnej - wkł. wł.</t>
  </si>
  <si>
    <t>wydatki na zakupy inwestycyjne jb- UE</t>
  </si>
  <si>
    <t>wydatki na zakupy inwestycyjne jb- wkł. wł.</t>
  </si>
  <si>
    <t>składki na ubezp. zdrowotne</t>
  </si>
  <si>
    <t>85230</t>
  </si>
  <si>
    <t>Pomoc w zakresie dożywiania</t>
  </si>
  <si>
    <t>wynagrodzenia bezosobowe - UE</t>
  </si>
  <si>
    <t>zakup materiałow i wyposażenia- wkł. wł.</t>
  </si>
  <si>
    <t>zakup usług pozostałych- UE</t>
  </si>
  <si>
    <t>zakup usług pozostałych-wkł. wł.</t>
  </si>
  <si>
    <t>85416</t>
  </si>
  <si>
    <t>Pomoc materialna dla uczniów o charakterze motywacyjnym</t>
  </si>
  <si>
    <t>RODZINA</t>
  </si>
  <si>
    <t>85501</t>
  </si>
  <si>
    <t>składki na FP</t>
  </si>
  <si>
    <t>85502</t>
  </si>
  <si>
    <t>Świadczenia rodzinne, świadczenia z funduszu alimentacyjnego oraz składki na ubezpieczenia emerytalne i rentowe z ubezpieczenia społecznego</t>
  </si>
  <si>
    <t>85503</t>
  </si>
  <si>
    <t>Karta Dużej Rodziny</t>
  </si>
  <si>
    <t>85507</t>
  </si>
  <si>
    <t>Dzienni opiekunowie</t>
  </si>
  <si>
    <t>85508</t>
  </si>
  <si>
    <t>Rodziny zastępcze</t>
  </si>
  <si>
    <t>85510</t>
  </si>
  <si>
    <t>Działalność placówek opiekuńczo-wychowawczych</t>
  </si>
  <si>
    <t>wydatki inwestycyjne jb - UE</t>
  </si>
  <si>
    <t>wydatki inwestycyjne jb - wkł. wł.</t>
  </si>
  <si>
    <t xml:space="preserve">                                                                                            do Zarządzenia nr     100/2017</t>
  </si>
  <si>
    <t xml:space="preserve">                                                                                            Burmistrza Bobolic z dnia 31.08.2017 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</si>
</sst>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"/>
    <numFmt numFmtId="166" formatCode="0.0"/>
    <numFmt numFmtId="167" formatCode="_-* #,##0.00\ _z_ł_-;\-* #,##0.00\ _z_ł_-;_-* \-??\ _z_ł_-;_-@_-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10"/>
      <name val="Arial"/>
      <family val="2"/>
    </font>
    <font>
      <sz val="12"/>
      <name val="Arial CE"/>
      <family val="2"/>
    </font>
    <font>
      <sz val="11"/>
      <name val="Arial CE"/>
      <family val="2"/>
    </font>
    <font>
      <b/>
      <sz val="10"/>
      <name val="Times New Roman"/>
      <family val="1"/>
    </font>
    <font>
      <b/>
      <sz val="12"/>
      <name val="Arial CE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9"/>
      <name val="Arial CE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.5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sz val="10"/>
      <color rgb="FFFF0000"/>
      <name val="Arial CE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7" fontId="1" fillId="0" borderId="0" applyFill="0" applyBorder="0" applyAlignment="0" applyProtection="0"/>
    <xf numFmtId="41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4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7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166" fontId="1" fillId="0" borderId="11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right" vertical="top" wrapText="1"/>
    </xf>
    <xf numFmtId="49" fontId="23" fillId="0" borderId="10" xfId="0" applyNumberFormat="1" applyFont="1" applyBorder="1" applyAlignment="1">
      <alignment horizontal="center" vertical="top" wrapText="1"/>
    </xf>
    <xf numFmtId="166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vertical="top" wrapText="1"/>
    </xf>
    <xf numFmtId="2" fontId="1" fillId="0" borderId="11" xfId="0" applyNumberFormat="1" applyFont="1" applyBorder="1" applyAlignment="1">
      <alignment vertical="top" wrapText="1"/>
    </xf>
    <xf numFmtId="49" fontId="29" fillId="20" borderId="10" xfId="0" applyNumberFormat="1" applyFont="1" applyFill="1" applyBorder="1" applyAlignment="1">
      <alignment horizontal="center" vertical="top" wrapText="1"/>
    </xf>
    <xf numFmtId="2" fontId="29" fillId="20" borderId="10" xfId="0" applyNumberFormat="1" applyFont="1" applyFill="1" applyBorder="1" applyAlignment="1">
      <alignment horizontal="right" vertical="top" wrapText="1"/>
    </xf>
    <xf numFmtId="166" fontId="29" fillId="20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right" vertical="top" wrapText="1"/>
    </xf>
    <xf numFmtId="166" fontId="1" fillId="0" borderId="10" xfId="0" applyNumberFormat="1" applyFont="1" applyBorder="1" applyAlignment="1">
      <alignment horizontal="center" vertical="top" wrapText="1"/>
    </xf>
    <xf numFmtId="49" fontId="30" fillId="2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2" fontId="29" fillId="0" borderId="10" xfId="0" applyNumberFormat="1" applyFont="1" applyBorder="1" applyAlignment="1">
      <alignment horizontal="right" vertical="top" wrapText="1"/>
    </xf>
    <xf numFmtId="166" fontId="29" fillId="0" borderId="10" xfId="0" applyNumberFormat="1" applyFont="1" applyBorder="1" applyAlignment="1">
      <alignment horizontal="center" vertical="top" wrapText="1"/>
    </xf>
    <xf numFmtId="2" fontId="28" fillId="20" borderId="10" xfId="0" applyNumberFormat="1" applyFont="1" applyFill="1" applyBorder="1" applyAlignment="1">
      <alignment horizontal="right" vertical="top" wrapText="1"/>
    </xf>
    <xf numFmtId="2" fontId="28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 wrapText="1"/>
    </xf>
    <xf numFmtId="49" fontId="29" fillId="0" borderId="10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54" fillId="0" borderId="0" xfId="0" applyFont="1" applyAlignment="1">
      <alignment/>
    </xf>
    <xf numFmtId="2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49" fontId="28" fillId="0" borderId="10" xfId="0" applyNumberFormat="1" applyFont="1" applyBorder="1" applyAlignment="1">
      <alignment horizontal="center" vertical="top" wrapText="1"/>
    </xf>
    <xf numFmtId="0" fontId="32" fillId="0" borderId="0" xfId="0" applyFont="1" applyAlignment="1">
      <alignment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right" vertical="center" wrapText="1"/>
    </xf>
    <xf numFmtId="2" fontId="31" fillId="0" borderId="10" xfId="0" applyNumberFormat="1" applyFont="1" applyBorder="1" applyAlignment="1">
      <alignment horizontal="left" vertical="top" wrapText="1"/>
    </xf>
    <xf numFmtId="166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top" wrapText="1"/>
    </xf>
    <xf numFmtId="49" fontId="31" fillId="0" borderId="11" xfId="0" applyNumberFormat="1" applyFont="1" applyBorder="1" applyAlignment="1">
      <alignment horizontal="left" vertical="center" wrapText="1"/>
    </xf>
    <xf numFmtId="49" fontId="23" fillId="2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2" fontId="28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166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33" fillId="0" borderId="10" xfId="0" applyNumberFormat="1" applyFont="1" applyBorder="1" applyAlignment="1">
      <alignment vertical="top" wrapText="1"/>
    </xf>
    <xf numFmtId="49" fontId="23" fillId="0" borderId="13" xfId="0" applyNumberFormat="1" applyFont="1" applyBorder="1" applyAlignment="1">
      <alignment vertical="top" wrapText="1"/>
    </xf>
    <xf numFmtId="49" fontId="28" fillId="0" borderId="13" xfId="0" applyNumberFormat="1" applyFont="1" applyBorder="1" applyAlignment="1">
      <alignment horizontal="left" vertical="top" wrapText="1"/>
    </xf>
    <xf numFmtId="2" fontId="23" fillId="0" borderId="13" xfId="0" applyNumberFormat="1" applyFont="1" applyBorder="1" applyAlignment="1">
      <alignment vertical="top" wrapText="1"/>
    </xf>
    <xf numFmtId="166" fontId="23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vertical="top" wrapText="1"/>
    </xf>
    <xf numFmtId="2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49" fontId="3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33" fillId="0" borderId="10" xfId="0" applyFont="1" applyBorder="1" applyAlignment="1">
      <alignment horizontal="left" wrapText="1"/>
    </xf>
    <xf numFmtId="2" fontId="23" fillId="0" borderId="10" xfId="0" applyNumberFormat="1" applyFont="1" applyBorder="1" applyAlignment="1">
      <alignment horizontal="right"/>
    </xf>
    <xf numFmtId="166" fontId="23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right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33" fillId="0" borderId="10" xfId="0" applyNumberFormat="1" applyFont="1" applyBorder="1" applyAlignment="1">
      <alignment horizontal="right" vertical="top" wrapText="1"/>
    </xf>
    <xf numFmtId="49" fontId="26" fillId="0" borderId="10" xfId="0" applyNumberFormat="1" applyFont="1" applyBorder="1" applyAlignment="1">
      <alignment horizontal="right" vertical="top" wrapText="1"/>
    </xf>
    <xf numFmtId="49" fontId="33" fillId="0" borderId="10" xfId="0" applyNumberFormat="1" applyFont="1" applyBorder="1" applyAlignment="1">
      <alignment horizontal="left" vertical="top" wrapText="1"/>
    </xf>
    <xf numFmtId="49" fontId="33" fillId="20" borderId="10" xfId="0" applyNumberFormat="1" applyFont="1" applyFill="1" applyBorder="1" applyAlignment="1">
      <alignment horizontal="right" vertical="top" wrapText="1"/>
    </xf>
    <xf numFmtId="49" fontId="33" fillId="20" borderId="10" xfId="0" applyNumberFormat="1" applyFont="1" applyFill="1" applyBorder="1" applyAlignment="1">
      <alignment horizontal="center" vertical="top" wrapText="1"/>
    </xf>
    <xf numFmtId="49" fontId="33" fillId="20" borderId="10" xfId="0" applyNumberFormat="1" applyFont="1" applyFill="1" applyBorder="1" applyAlignment="1">
      <alignment horizontal="left" vertical="top" wrapText="1"/>
    </xf>
    <xf numFmtId="166" fontId="28" fillId="24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right" vertical="top" wrapText="1"/>
    </xf>
    <xf numFmtId="49" fontId="21" fillId="20" borderId="10" xfId="0" applyNumberFormat="1" applyFont="1" applyFill="1" applyBorder="1" applyAlignment="1">
      <alignment vertical="top" wrapText="1"/>
    </xf>
    <xf numFmtId="49" fontId="26" fillId="20" borderId="10" xfId="0" applyNumberFormat="1" applyFont="1" applyFill="1" applyBorder="1" applyAlignment="1">
      <alignment vertical="top" wrapText="1"/>
    </xf>
    <xf numFmtId="49" fontId="23" fillId="20" borderId="13" xfId="0" applyNumberFormat="1" applyFont="1" applyFill="1" applyBorder="1" applyAlignment="1">
      <alignment vertical="top" wrapText="1"/>
    </xf>
    <xf numFmtId="49" fontId="28" fillId="20" borderId="13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right" vertical="top" wrapText="1"/>
    </xf>
    <xf numFmtId="0" fontId="26" fillId="0" borderId="12" xfId="0" applyFont="1" applyBorder="1" applyAlignment="1">
      <alignment horizontal="right"/>
    </xf>
    <xf numFmtId="166" fontId="28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166" fontId="1" fillId="0" borderId="11" xfId="0" applyNumberFormat="1" applyFont="1" applyFill="1" applyBorder="1" applyAlignment="1">
      <alignment horizontal="center" vertical="top" wrapText="1"/>
    </xf>
    <xf numFmtId="166" fontId="23" fillId="0" borderId="14" xfId="0" applyNumberFormat="1" applyFont="1" applyBorder="1" applyAlignment="1">
      <alignment horizontal="center" vertical="top" wrapText="1"/>
    </xf>
    <xf numFmtId="166" fontId="1" fillId="0" borderId="14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2" fontId="1" fillId="0" borderId="15" xfId="0" applyNumberFormat="1" applyFont="1" applyBorder="1" applyAlignment="1">
      <alignment horizontal="right" vertical="top" wrapText="1"/>
    </xf>
    <xf numFmtId="2" fontId="28" fillId="0" borderId="13" xfId="0" applyNumberFormat="1" applyFont="1" applyBorder="1" applyAlignment="1">
      <alignment horizontal="right" vertical="top" wrapText="1"/>
    </xf>
    <xf numFmtId="166" fontId="28" fillId="0" borderId="16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right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28" fillId="0" borderId="11" xfId="0" applyNumberFormat="1" applyFont="1" applyBorder="1" applyAlignment="1">
      <alignment horizontal="center" vertical="top" wrapText="1"/>
    </xf>
    <xf numFmtId="166" fontId="28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2" fontId="28" fillId="0" borderId="10" xfId="0" applyNumberFormat="1" applyFont="1" applyBorder="1" applyAlignment="1">
      <alignment horizontal="right" vertical="center" wrapText="1"/>
    </xf>
    <xf numFmtId="49" fontId="28" fillId="0" borderId="10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23" fillId="0" borderId="19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vertical="top" wrapText="1"/>
    </xf>
    <xf numFmtId="49" fontId="23" fillId="0" borderId="13" xfId="0" applyNumberFormat="1" applyFont="1" applyFill="1" applyBorder="1" applyAlignment="1">
      <alignment vertical="top" wrapText="1"/>
    </xf>
    <xf numFmtId="49" fontId="28" fillId="0" borderId="13" xfId="0" applyNumberFormat="1" applyFont="1" applyFill="1" applyBorder="1" applyAlignment="1">
      <alignment horizontal="left" vertical="top" wrapText="1"/>
    </xf>
    <xf numFmtId="2" fontId="23" fillId="0" borderId="13" xfId="0" applyNumberFormat="1" applyFont="1" applyFill="1" applyBorder="1" applyAlignment="1">
      <alignment vertical="top" wrapText="1"/>
    </xf>
    <xf numFmtId="166" fontId="23" fillId="0" borderId="11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vertical="top" wrapText="1"/>
    </xf>
    <xf numFmtId="49" fontId="36" fillId="0" borderId="13" xfId="0" applyNumberFormat="1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vertical="top" wrapText="1"/>
    </xf>
    <xf numFmtId="2" fontId="1" fillId="0" borderId="20" xfId="0" applyNumberFormat="1" applyFont="1" applyFill="1" applyBorder="1" applyAlignment="1">
      <alignment vertical="top" wrapText="1"/>
    </xf>
    <xf numFmtId="2" fontId="28" fillId="20" borderId="13" xfId="0" applyNumberFormat="1" applyFont="1" applyFill="1" applyBorder="1" applyAlignment="1">
      <alignment vertical="top" wrapText="1"/>
    </xf>
    <xf numFmtId="49" fontId="23" fillId="0" borderId="11" xfId="0" applyNumberFormat="1" applyFont="1" applyBorder="1" applyAlignment="1">
      <alignment horizontal="center" vertical="top" wrapText="1"/>
    </xf>
    <xf numFmtId="2" fontId="23" fillId="0" borderId="19" xfId="0" applyNumberFormat="1" applyFont="1" applyBorder="1" applyAlignment="1">
      <alignment horizontal="right" vertical="top" wrapText="1"/>
    </xf>
    <xf numFmtId="166" fontId="23" fillId="0" borderId="16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vertical="top" wrapText="1"/>
    </xf>
    <xf numFmtId="2" fontId="1" fillId="0" borderId="19" xfId="0" applyNumberFormat="1" applyFont="1" applyBorder="1" applyAlignment="1">
      <alignment horizontal="right" vertical="top" wrapText="1"/>
    </xf>
    <xf numFmtId="0" fontId="25" fillId="0" borderId="18" xfId="0" applyFont="1" applyBorder="1" applyAlignment="1">
      <alignment vertical="top" wrapText="1"/>
    </xf>
    <xf numFmtId="2" fontId="1" fillId="0" borderId="22" xfId="0" applyNumberFormat="1" applyFont="1" applyBorder="1" applyAlignment="1">
      <alignment horizontal="right" vertical="top" wrapText="1"/>
    </xf>
    <xf numFmtId="2" fontId="1" fillId="0" borderId="23" xfId="0" applyNumberFormat="1" applyFont="1" applyBorder="1" applyAlignment="1">
      <alignment horizontal="right" vertical="top" wrapText="1"/>
    </xf>
    <xf numFmtId="2" fontId="1" fillId="0" borderId="24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vertical="top" wrapText="1"/>
    </xf>
    <xf numFmtId="166" fontId="28" fillId="0" borderId="13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right" vertical="top" wrapText="1"/>
    </xf>
    <xf numFmtId="49" fontId="28" fillId="0" borderId="12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2" fontId="28" fillId="0" borderId="10" xfId="0" applyNumberFormat="1" applyFont="1" applyBorder="1" applyAlignment="1">
      <alignment vertical="top" wrapText="1"/>
    </xf>
    <xf numFmtId="2" fontId="28" fillId="0" borderId="25" xfId="0" applyNumberFormat="1" applyFont="1" applyBorder="1" applyAlignment="1">
      <alignment vertical="top" wrapText="1"/>
    </xf>
    <xf numFmtId="166" fontId="28" fillId="0" borderId="12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2" fontId="1" fillId="0" borderId="25" xfId="0" applyNumberFormat="1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2" fontId="1" fillId="0" borderId="17" xfId="0" applyNumberFormat="1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2" fontId="1" fillId="0" borderId="26" xfId="0" applyNumberFormat="1" applyFont="1" applyBorder="1" applyAlignment="1">
      <alignment vertical="top" wrapText="1"/>
    </xf>
    <xf numFmtId="166" fontId="1" fillId="0" borderId="26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2" fontId="1" fillId="0" borderId="16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" fillId="0" borderId="22" xfId="0" applyNumberFormat="1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28" fillId="20" borderId="13" xfId="0" applyNumberFormat="1" applyFont="1" applyFill="1" applyBorder="1" applyAlignment="1">
      <alignment horizontal="right" vertical="top" wrapText="1"/>
    </xf>
    <xf numFmtId="2" fontId="28" fillId="20" borderId="20" xfId="0" applyNumberFormat="1" applyFont="1" applyFill="1" applyBorder="1" applyAlignment="1">
      <alignment horizontal="right" vertical="top" wrapText="1"/>
    </xf>
    <xf numFmtId="49" fontId="28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31" fillId="0" borderId="13" xfId="0" applyNumberFormat="1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right" wrapText="1"/>
    </xf>
    <xf numFmtId="166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49" fontId="31" fillId="0" borderId="10" xfId="0" applyNumberFormat="1" applyFont="1" applyBorder="1" applyAlignment="1">
      <alignment horizontal="left" wrapText="1"/>
    </xf>
    <xf numFmtId="0" fontId="28" fillId="0" borderId="10" xfId="0" applyFont="1" applyBorder="1" applyAlignment="1">
      <alignment/>
    </xf>
    <xf numFmtId="0" fontId="23" fillId="0" borderId="10" xfId="0" applyFont="1" applyBorder="1" applyAlignment="1">
      <alignment horizontal="left" wrapText="1"/>
    </xf>
    <xf numFmtId="2" fontId="28" fillId="0" borderId="10" xfId="0" applyNumberFormat="1" applyFont="1" applyBorder="1" applyAlignment="1">
      <alignment/>
    </xf>
    <xf numFmtId="166" fontId="28" fillId="0" borderId="10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/>
    </xf>
    <xf numFmtId="0" fontId="23" fillId="0" borderId="10" xfId="0" applyFont="1" applyBorder="1" applyAlignment="1">
      <alignment/>
    </xf>
    <xf numFmtId="166" fontId="28" fillId="0" borderId="1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0" xfId="0" applyFont="1" applyBorder="1" applyAlignment="1">
      <alignment horizontal="left" wrapText="1"/>
    </xf>
    <xf numFmtId="166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 wrapText="1"/>
    </xf>
    <xf numFmtId="2" fontId="36" fillId="0" borderId="10" xfId="0" applyNumberFormat="1" applyFont="1" applyBorder="1" applyAlignment="1">
      <alignment/>
    </xf>
    <xf numFmtId="49" fontId="29" fillId="20" borderId="25" xfId="0" applyNumberFormat="1" applyFont="1" applyFill="1" applyBorder="1" applyAlignment="1">
      <alignment horizontal="center" vertical="top" wrapText="1"/>
    </xf>
    <xf numFmtId="49" fontId="29" fillId="20" borderId="16" xfId="0" applyNumberFormat="1" applyFont="1" applyFill="1" applyBorder="1" applyAlignment="1">
      <alignment horizontal="center" vertical="top" wrapText="1"/>
    </xf>
    <xf numFmtId="2" fontId="28" fillId="20" borderId="19" xfId="0" applyNumberFormat="1" applyFont="1" applyFill="1" applyBorder="1" applyAlignment="1">
      <alignment horizontal="right" vertical="top" wrapText="1"/>
    </xf>
    <xf numFmtId="166" fontId="28" fillId="25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166" fontId="1" fillId="0" borderId="12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2" fontId="28" fillId="20" borderId="13" xfId="0" applyNumberFormat="1" applyFont="1" applyFill="1" applyBorder="1" applyAlignment="1">
      <alignment horizontal="right" vertical="center" wrapText="1"/>
    </xf>
    <xf numFmtId="2" fontId="36" fillId="0" borderId="10" xfId="0" applyNumberFormat="1" applyFont="1" applyFill="1" applyBorder="1" applyAlignment="1">
      <alignment horizontal="right" vertical="top" wrapText="1"/>
    </xf>
    <xf numFmtId="166" fontId="36" fillId="0" borderId="10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right" vertical="top" wrapText="1"/>
    </xf>
    <xf numFmtId="0" fontId="25" fillId="0" borderId="0" xfId="0" applyFont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37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23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 wrapText="1"/>
    </xf>
    <xf numFmtId="49" fontId="38" fillId="20" borderId="13" xfId="0" applyNumberFormat="1" applyFont="1" applyFill="1" applyBorder="1" applyAlignment="1">
      <alignment horizontal="center" vertical="top" wrapText="1"/>
    </xf>
    <xf numFmtId="49" fontId="29" fillId="20" borderId="13" xfId="0" applyNumberFormat="1" applyFont="1" applyFill="1" applyBorder="1" applyAlignment="1">
      <alignment horizontal="center" vertical="top" wrapText="1"/>
    </xf>
    <xf numFmtId="166" fontId="28" fillId="20" borderId="11" xfId="0" applyNumberFormat="1" applyFont="1" applyFill="1" applyBorder="1" applyAlignment="1">
      <alignment horizontal="center" vertical="top" wrapText="1"/>
    </xf>
    <xf numFmtId="49" fontId="23" fillId="0" borderId="12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25" fillId="0" borderId="11" xfId="0" applyFont="1" applyBorder="1" applyAlignment="1">
      <alignment vertical="top"/>
    </xf>
    <xf numFmtId="0" fontId="37" fillId="0" borderId="11" xfId="0" applyFont="1" applyBorder="1" applyAlignment="1">
      <alignment vertical="top"/>
    </xf>
    <xf numFmtId="0" fontId="31" fillId="0" borderId="11" xfId="0" applyFont="1" applyBorder="1" applyAlignment="1">
      <alignment horizontal="left" wrapText="1"/>
    </xf>
    <xf numFmtId="0" fontId="0" fillId="0" borderId="21" xfId="0" applyFont="1" applyBorder="1" applyAlignment="1">
      <alignment/>
    </xf>
    <xf numFmtId="49" fontId="28" fillId="20" borderId="13" xfId="0" applyNumberFormat="1" applyFont="1" applyFill="1" applyBorder="1" applyAlignment="1">
      <alignment horizontal="center" vertical="top" wrapText="1"/>
    </xf>
    <xf numFmtId="166" fontId="28" fillId="24" borderId="28" xfId="0" applyNumberFormat="1" applyFont="1" applyFill="1" applyBorder="1" applyAlignment="1">
      <alignment horizontal="center" vertical="center" wrapText="1"/>
    </xf>
    <xf numFmtId="49" fontId="28" fillId="20" borderId="13" xfId="0" applyNumberFormat="1" applyFont="1" applyFill="1" applyBorder="1" applyAlignment="1">
      <alignment horizontal="left" vertical="center" wrapText="1"/>
    </xf>
    <xf numFmtId="49" fontId="28" fillId="20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left"/>
    </xf>
    <xf numFmtId="2" fontId="23" fillId="0" borderId="17" xfId="0" applyNumberFormat="1" applyFont="1" applyBorder="1" applyAlignment="1">
      <alignment/>
    </xf>
    <xf numFmtId="0" fontId="28" fillId="26" borderId="10" xfId="0" applyFont="1" applyFill="1" applyBorder="1" applyAlignment="1">
      <alignment/>
    </xf>
    <xf numFmtId="0" fontId="23" fillId="26" borderId="10" xfId="0" applyFont="1" applyFill="1" applyBorder="1" applyAlignment="1">
      <alignment/>
    </xf>
    <xf numFmtId="0" fontId="23" fillId="26" borderId="13" xfId="0" applyFont="1" applyFill="1" applyBorder="1" applyAlignment="1">
      <alignment/>
    </xf>
    <xf numFmtId="0" fontId="39" fillId="26" borderId="13" xfId="0" applyFont="1" applyFill="1" applyBorder="1" applyAlignment="1">
      <alignment horizontal="left" wrapText="1"/>
    </xf>
    <xf numFmtId="2" fontId="28" fillId="26" borderId="13" xfId="0" applyNumberFormat="1" applyFont="1" applyFill="1" applyBorder="1" applyAlignment="1">
      <alignment/>
    </xf>
    <xf numFmtId="166" fontId="28" fillId="24" borderId="13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wrapText="1"/>
    </xf>
    <xf numFmtId="2" fontId="28" fillId="0" borderId="10" xfId="0" applyNumberFormat="1" applyFont="1" applyFill="1" applyBorder="1" applyAlignment="1">
      <alignment/>
    </xf>
    <xf numFmtId="166" fontId="28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2" fontId="36" fillId="0" borderId="10" xfId="0" applyNumberFormat="1" applyFont="1" applyFill="1" applyBorder="1" applyAlignment="1">
      <alignment/>
    </xf>
    <xf numFmtId="166" fontId="36" fillId="0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49" fontId="31" fillId="0" borderId="12" xfId="0" applyNumberFormat="1" applyFont="1" applyBorder="1" applyAlignment="1">
      <alignment horizontal="left" wrapText="1"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/>
    </xf>
    <xf numFmtId="166" fontId="23" fillId="0" borderId="12" xfId="0" applyNumberFormat="1" applyFont="1" applyBorder="1" applyAlignment="1">
      <alignment horizontal="center"/>
    </xf>
    <xf numFmtId="0" fontId="29" fillId="0" borderId="26" xfId="0" applyFont="1" applyBorder="1" applyAlignment="1">
      <alignment/>
    </xf>
    <xf numFmtId="2" fontId="29" fillId="0" borderId="12" xfId="0" applyNumberFormat="1" applyFont="1" applyBorder="1" applyAlignment="1">
      <alignment/>
    </xf>
    <xf numFmtId="49" fontId="28" fillId="0" borderId="12" xfId="0" applyNumberFormat="1" applyFont="1" applyBorder="1" applyAlignment="1">
      <alignment horizontal="left" wrapText="1"/>
    </xf>
    <xf numFmtId="0" fontId="28" fillId="27" borderId="10" xfId="0" applyFont="1" applyFill="1" applyBorder="1" applyAlignment="1">
      <alignment/>
    </xf>
    <xf numFmtId="0" fontId="23" fillId="27" borderId="10" xfId="0" applyFont="1" applyFill="1" applyBorder="1" applyAlignment="1">
      <alignment/>
    </xf>
    <xf numFmtId="0" fontId="23" fillId="27" borderId="10" xfId="0" applyFont="1" applyFill="1" applyBorder="1" applyAlignment="1">
      <alignment horizontal="left" wrapText="1"/>
    </xf>
    <xf numFmtId="2" fontId="28" fillId="27" borderId="10" xfId="0" applyNumberFormat="1" applyFont="1" applyFill="1" applyBorder="1" applyAlignment="1">
      <alignment/>
    </xf>
    <xf numFmtId="166" fontId="28" fillId="27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0" fontId="28" fillId="0" borderId="11" xfId="0" applyFont="1" applyBorder="1" applyAlignment="1">
      <alignment/>
    </xf>
    <xf numFmtId="0" fontId="23" fillId="0" borderId="11" xfId="0" applyFont="1" applyBorder="1" applyAlignment="1">
      <alignment wrapText="1"/>
    </xf>
    <xf numFmtId="2" fontId="28" fillId="0" borderId="11" xfId="0" applyNumberFormat="1" applyFont="1" applyBorder="1" applyAlignment="1">
      <alignment/>
    </xf>
    <xf numFmtId="0" fontId="23" fillId="0" borderId="1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28" fillId="27" borderId="13" xfId="0" applyFont="1" applyFill="1" applyBorder="1" applyAlignment="1">
      <alignment/>
    </xf>
    <xf numFmtId="0" fontId="40" fillId="27" borderId="10" xfId="0" applyFont="1" applyFill="1" applyBorder="1" applyAlignment="1">
      <alignment horizontal="left"/>
    </xf>
    <xf numFmtId="166" fontId="28" fillId="24" borderId="10" xfId="0" applyNumberFormat="1" applyFont="1" applyFill="1" applyBorder="1" applyAlignment="1">
      <alignment horizontal="center"/>
    </xf>
    <xf numFmtId="0" fontId="28" fillId="27" borderId="11" xfId="0" applyFont="1" applyFill="1" applyBorder="1" applyAlignment="1">
      <alignment/>
    </xf>
    <xf numFmtId="0" fontId="28" fillId="27" borderId="11" xfId="0" applyFont="1" applyFill="1" applyBorder="1" applyAlignment="1">
      <alignment horizontal="left"/>
    </xf>
    <xf numFmtId="2" fontId="28" fillId="27" borderId="11" xfId="0" applyNumberFormat="1" applyFont="1" applyFill="1" applyBorder="1" applyAlignment="1">
      <alignment/>
    </xf>
    <xf numFmtId="166" fontId="28" fillId="27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horizontal="left"/>
    </xf>
    <xf numFmtId="2" fontId="23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2" fontId="1" fillId="0" borderId="23" xfId="0" applyNumberFormat="1" applyFont="1" applyFill="1" applyBorder="1" applyAlignment="1">
      <alignment/>
    </xf>
    <xf numFmtId="2" fontId="28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2" fontId="1" fillId="0" borderId="12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0" fontId="28" fillId="0" borderId="13" xfId="0" applyFont="1" applyBorder="1" applyAlignment="1">
      <alignment/>
    </xf>
    <xf numFmtId="0" fontId="28" fillId="0" borderId="13" xfId="0" applyFont="1" applyBorder="1" applyAlignment="1">
      <alignment horizontal="left" wrapText="1"/>
    </xf>
    <xf numFmtId="2" fontId="28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66" fontId="1" fillId="0" borderId="10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center"/>
    </xf>
    <xf numFmtId="0" fontId="1" fillId="0" borderId="21" xfId="0" applyFont="1" applyBorder="1" applyAlignment="1">
      <alignment/>
    </xf>
    <xf numFmtId="49" fontId="31" fillId="0" borderId="11" xfId="0" applyNumberFormat="1" applyFont="1" applyBorder="1" applyAlignment="1">
      <alignment horizontal="left" wrapText="1"/>
    </xf>
    <xf numFmtId="166" fontId="1" fillId="0" borderId="11" xfId="0" applyNumberFormat="1" applyFont="1" applyFill="1" applyBorder="1" applyAlignment="1">
      <alignment horizontal="center"/>
    </xf>
    <xf numFmtId="0" fontId="41" fillId="0" borderId="16" xfId="0" applyFont="1" applyBorder="1" applyAlignment="1">
      <alignment/>
    </xf>
    <xf numFmtId="0" fontId="28" fillId="0" borderId="16" xfId="0" applyFont="1" applyBorder="1" applyAlignment="1">
      <alignment/>
    </xf>
    <xf numFmtId="49" fontId="39" fillId="0" borderId="16" xfId="0" applyNumberFormat="1" applyFont="1" applyBorder="1" applyAlignment="1">
      <alignment horizontal="left" wrapText="1"/>
    </xf>
    <xf numFmtId="2" fontId="28" fillId="0" borderId="16" xfId="0" applyNumberFormat="1" applyFont="1" applyBorder="1" applyAlignment="1">
      <alignment horizontal="right"/>
    </xf>
    <xf numFmtId="166" fontId="28" fillId="0" borderId="23" xfId="0" applyNumberFormat="1" applyFont="1" applyFill="1" applyBorder="1" applyAlignment="1">
      <alignment horizontal="center"/>
    </xf>
    <xf numFmtId="0" fontId="41" fillId="0" borderId="11" xfId="0" applyFont="1" applyBorder="1" applyAlignment="1">
      <alignment/>
    </xf>
    <xf numFmtId="49" fontId="39" fillId="0" borderId="11" xfId="0" applyNumberFormat="1" applyFont="1" applyBorder="1" applyAlignment="1">
      <alignment horizontal="left" wrapText="1"/>
    </xf>
    <xf numFmtId="2" fontId="28" fillId="0" borderId="11" xfId="0" applyNumberFormat="1" applyFont="1" applyBorder="1" applyAlignment="1">
      <alignment horizontal="right"/>
    </xf>
    <xf numFmtId="166" fontId="28" fillId="0" borderId="12" xfId="0" applyNumberFormat="1" applyFont="1" applyFill="1" applyBorder="1" applyAlignment="1">
      <alignment horizontal="center"/>
    </xf>
    <xf numFmtId="166" fontId="28" fillId="0" borderId="11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 horizontal="left" wrapText="1"/>
    </xf>
    <xf numFmtId="2" fontId="1" fillId="0" borderId="13" xfId="0" applyNumberFormat="1" applyFont="1" applyBorder="1" applyAlignment="1">
      <alignment horizontal="right"/>
    </xf>
    <xf numFmtId="166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2" fontId="1" fillId="0" borderId="26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49" fontId="31" fillId="0" borderId="14" xfId="0" applyNumberFormat="1" applyFont="1" applyBorder="1" applyAlignment="1">
      <alignment horizontal="left" wrapText="1"/>
    </xf>
    <xf numFmtId="2" fontId="1" fillId="0" borderId="14" xfId="0" applyNumberFormat="1" applyFont="1" applyBorder="1" applyAlignment="1">
      <alignment horizontal="right"/>
    </xf>
    <xf numFmtId="0" fontId="28" fillId="27" borderId="13" xfId="0" applyFont="1" applyFill="1" applyBorder="1" applyAlignment="1">
      <alignment horizontal="left"/>
    </xf>
    <xf numFmtId="2" fontId="28" fillId="27" borderId="13" xfId="0" applyNumberFormat="1" applyFont="1" applyFill="1" applyBorder="1" applyAlignment="1">
      <alignment/>
    </xf>
    <xf numFmtId="2" fontId="23" fillId="27" borderId="13" xfId="0" applyNumberFormat="1" applyFont="1" applyFill="1" applyBorder="1" applyAlignment="1">
      <alignment/>
    </xf>
    <xf numFmtId="166" fontId="28" fillId="28" borderId="13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left"/>
    </xf>
    <xf numFmtId="166" fontId="28" fillId="0" borderId="13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29" fillId="29" borderId="11" xfId="0" applyFont="1" applyFill="1" applyBorder="1" applyAlignment="1">
      <alignment/>
    </xf>
    <xf numFmtId="0" fontId="29" fillId="29" borderId="11" xfId="0" applyFont="1" applyFill="1" applyBorder="1" applyAlignment="1">
      <alignment horizontal="left"/>
    </xf>
    <xf numFmtId="2" fontId="29" fillId="29" borderId="11" xfId="0" applyNumberFormat="1" applyFont="1" applyFill="1" applyBorder="1" applyAlignment="1">
      <alignment horizontal="right"/>
    </xf>
    <xf numFmtId="2" fontId="28" fillId="29" borderId="11" xfId="0" applyNumberFormat="1" applyFont="1" applyFill="1" applyBorder="1" applyAlignment="1">
      <alignment horizontal="right"/>
    </xf>
    <xf numFmtId="166" fontId="29" fillId="30" borderId="11" xfId="0" applyNumberFormat="1" applyFont="1" applyFill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left"/>
    </xf>
    <xf numFmtId="2" fontId="23" fillId="0" borderId="12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166" fontId="1" fillId="0" borderId="13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2" fontId="1" fillId="0" borderId="25" xfId="0" applyNumberFormat="1" applyFont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166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wrapText="1"/>
    </xf>
    <xf numFmtId="49" fontId="2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23" fillId="0" borderId="10" xfId="0" applyNumberFormat="1" applyFont="1" applyBorder="1" applyAlignment="1">
      <alignment horizontal="left"/>
    </xf>
    <xf numFmtId="49" fontId="23" fillId="0" borderId="12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28" fillId="0" borderId="11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left" wrapText="1"/>
    </xf>
    <xf numFmtId="166" fontId="28" fillId="0" borderId="11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23" fillId="0" borderId="16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left"/>
    </xf>
    <xf numFmtId="2" fontId="23" fillId="0" borderId="16" xfId="0" applyNumberFormat="1" applyFont="1" applyBorder="1" applyAlignment="1">
      <alignment horizontal="right"/>
    </xf>
    <xf numFmtId="166" fontId="23" fillId="0" borderId="11" xfId="0" applyNumberFormat="1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center"/>
    </xf>
    <xf numFmtId="0" fontId="42" fillId="0" borderId="23" xfId="0" applyFont="1" applyBorder="1" applyAlignment="1">
      <alignment horizontal="left" wrapText="1"/>
    </xf>
    <xf numFmtId="0" fontId="1" fillId="0" borderId="29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right"/>
    </xf>
    <xf numFmtId="0" fontId="28" fillId="25" borderId="25" xfId="0" applyFont="1" applyFill="1" applyBorder="1" applyAlignment="1">
      <alignment/>
    </xf>
    <xf numFmtId="0" fontId="28" fillId="25" borderId="11" xfId="0" applyFont="1" applyFill="1" applyBorder="1" applyAlignment="1">
      <alignment/>
    </xf>
    <xf numFmtId="0" fontId="28" fillId="25" borderId="11" xfId="0" applyFont="1" applyFill="1" applyBorder="1" applyAlignment="1">
      <alignment horizontal="left"/>
    </xf>
    <xf numFmtId="2" fontId="41" fillId="25" borderId="11" xfId="0" applyNumberFormat="1" applyFont="1" applyFill="1" applyBorder="1" applyAlignment="1">
      <alignment horizontal="right"/>
    </xf>
    <xf numFmtId="166" fontId="28" fillId="25" borderId="11" xfId="0" applyNumberFormat="1" applyFont="1" applyFill="1" applyBorder="1" applyAlignment="1">
      <alignment horizontal="center"/>
    </xf>
    <xf numFmtId="49" fontId="28" fillId="25" borderId="25" xfId="0" applyNumberFormat="1" applyFont="1" applyFill="1" applyBorder="1" applyAlignment="1">
      <alignment horizontal="center"/>
    </xf>
    <xf numFmtId="49" fontId="28" fillId="25" borderId="11" xfId="0" applyNumberFormat="1" applyFont="1" applyFill="1" applyBorder="1" applyAlignment="1">
      <alignment horizontal="center"/>
    </xf>
    <xf numFmtId="0" fontId="28" fillId="25" borderId="11" xfId="0" applyNumberFormat="1" applyFont="1" applyFill="1" applyBorder="1" applyAlignment="1">
      <alignment horizontal="center"/>
    </xf>
    <xf numFmtId="49" fontId="28" fillId="25" borderId="11" xfId="0" applyNumberFormat="1" applyFont="1" applyFill="1" applyBorder="1" applyAlignment="1">
      <alignment horizontal="left" wrapText="1"/>
    </xf>
    <xf numFmtId="2" fontId="28" fillId="25" borderId="17" xfId="0" applyNumberFormat="1" applyFont="1" applyFill="1" applyBorder="1" applyAlignment="1">
      <alignment horizontal="right"/>
    </xf>
    <xf numFmtId="0" fontId="28" fillId="25" borderId="10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0" fontId="23" fillId="0" borderId="24" xfId="0" applyNumberFormat="1" applyFont="1" applyFill="1" applyBorder="1" applyAlignment="1">
      <alignment horizontal="center"/>
    </xf>
    <xf numFmtId="49" fontId="23" fillId="0" borderId="16" xfId="0" applyNumberFormat="1" applyFont="1" applyFill="1" applyBorder="1" applyAlignment="1">
      <alignment horizontal="left" wrapText="1"/>
    </xf>
    <xf numFmtId="2" fontId="23" fillId="0" borderId="17" xfId="0" applyNumberFormat="1" applyFont="1" applyFill="1" applyBorder="1" applyAlignment="1">
      <alignment horizontal="right"/>
    </xf>
    <xf numFmtId="0" fontId="23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49" fontId="28" fillId="0" borderId="12" xfId="0" applyNumberFormat="1" applyFont="1" applyFill="1" applyBorder="1" applyAlignment="1">
      <alignment horizontal="left" wrapText="1"/>
    </xf>
    <xf numFmtId="2" fontId="28" fillId="0" borderId="12" xfId="0" applyNumberFormat="1" applyFont="1" applyFill="1" applyBorder="1" applyAlignment="1">
      <alignment horizontal="right"/>
    </xf>
    <xf numFmtId="2" fontId="36" fillId="0" borderId="12" xfId="0" applyNumberFormat="1" applyFont="1" applyFill="1" applyBorder="1" applyAlignment="1">
      <alignment horizontal="right"/>
    </xf>
    <xf numFmtId="49" fontId="28" fillId="0" borderId="10" xfId="0" applyNumberFormat="1" applyFont="1" applyBorder="1" applyAlignment="1">
      <alignment horizontal="center"/>
    </xf>
    <xf numFmtId="0" fontId="28" fillId="0" borderId="12" xfId="0" applyNumberFormat="1" applyFont="1" applyBorder="1" applyAlignment="1">
      <alignment horizontal="center"/>
    </xf>
    <xf numFmtId="2" fontId="28" fillId="0" borderId="12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2" fontId="1" fillId="0" borderId="24" xfId="0" applyNumberFormat="1" applyFont="1" applyBorder="1" applyAlignment="1">
      <alignment horizontal="right"/>
    </xf>
    <xf numFmtId="2" fontId="1" fillId="0" borderId="28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166" fontId="1" fillId="0" borderId="23" xfId="0" applyNumberFormat="1" applyFont="1" applyFill="1" applyBorder="1" applyAlignment="1">
      <alignment horizontal="center"/>
    </xf>
    <xf numFmtId="2" fontId="1" fillId="0" borderId="29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/>
    </xf>
    <xf numFmtId="0" fontId="23" fillId="0" borderId="1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left"/>
    </xf>
    <xf numFmtId="2" fontId="23" fillId="0" borderId="24" xfId="0" applyNumberFormat="1" applyFont="1" applyBorder="1" applyAlignment="1">
      <alignment horizontal="right"/>
    </xf>
    <xf numFmtId="166" fontId="23" fillId="0" borderId="13" xfId="0" applyNumberFormat="1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left"/>
    </xf>
    <xf numFmtId="49" fontId="28" fillId="25" borderId="10" xfId="0" applyNumberFormat="1" applyFont="1" applyFill="1" applyBorder="1" applyAlignment="1">
      <alignment horizontal="center"/>
    </xf>
    <xf numFmtId="2" fontId="28" fillId="25" borderId="10" xfId="0" applyNumberFormat="1" applyFont="1" applyFill="1" applyBorder="1" applyAlignment="1">
      <alignment horizontal="right"/>
    </xf>
    <xf numFmtId="166" fontId="28" fillId="25" borderId="10" xfId="0" applyNumberFormat="1" applyFont="1" applyFill="1" applyBorder="1" applyAlignment="1">
      <alignment horizontal="center"/>
    </xf>
    <xf numFmtId="49" fontId="28" fillId="31" borderId="10" xfId="0" applyNumberFormat="1" applyFont="1" applyFill="1" applyBorder="1" applyAlignment="1">
      <alignment horizontal="left" wrapText="1"/>
    </xf>
    <xf numFmtId="49" fontId="29" fillId="32" borderId="11" xfId="0" applyNumberFormat="1" applyFont="1" applyFill="1" applyBorder="1" applyAlignment="1">
      <alignment horizontal="center" vertical="center"/>
    </xf>
    <xf numFmtId="0" fontId="27" fillId="32" borderId="20" xfId="0" applyFont="1" applyFill="1" applyBorder="1" applyAlignment="1">
      <alignment horizontal="center"/>
    </xf>
    <xf numFmtId="49" fontId="29" fillId="32" borderId="11" xfId="0" applyNumberFormat="1" applyFont="1" applyFill="1" applyBorder="1" applyAlignment="1">
      <alignment horizontal="center"/>
    </xf>
    <xf numFmtId="0" fontId="29" fillId="32" borderId="11" xfId="0" applyNumberFormat="1" applyFont="1" applyFill="1" applyBorder="1" applyAlignment="1">
      <alignment horizontal="center"/>
    </xf>
    <xf numFmtId="49" fontId="28" fillId="0" borderId="11" xfId="0" applyNumberFormat="1" applyFont="1" applyBorder="1" applyAlignment="1">
      <alignment horizontal="center"/>
    </xf>
    <xf numFmtId="49" fontId="28" fillId="0" borderId="11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/>
    </xf>
    <xf numFmtId="49" fontId="31" fillId="0" borderId="12" xfId="0" applyNumberFormat="1" applyFont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right"/>
    </xf>
    <xf numFmtId="166" fontId="1" fillId="33" borderId="11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left"/>
    </xf>
    <xf numFmtId="49" fontId="31" fillId="33" borderId="11" xfId="0" applyNumberFormat="1" applyFont="1" applyFill="1" applyBorder="1" applyAlignment="1">
      <alignment horizontal="left" wrapText="1"/>
    </xf>
    <xf numFmtId="49" fontId="1" fillId="33" borderId="12" xfId="0" applyNumberFormat="1" applyFont="1" applyFill="1" applyBorder="1" applyAlignment="1">
      <alignment horizontal="left"/>
    </xf>
    <xf numFmtId="2" fontId="23" fillId="33" borderId="11" xfId="0" applyNumberFormat="1" applyFont="1" applyFill="1" applyBorder="1" applyAlignment="1">
      <alignment horizontal="right"/>
    </xf>
    <xf numFmtId="166" fontId="23" fillId="33" borderId="1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23" fillId="33" borderId="11" xfId="0" applyNumberFormat="1" applyFont="1" applyFill="1" applyBorder="1" applyAlignment="1">
      <alignment horizontal="left" wrapText="1"/>
    </xf>
    <xf numFmtId="0" fontId="28" fillId="33" borderId="11" xfId="0" applyNumberFormat="1" applyFont="1" applyFill="1" applyBorder="1" applyAlignment="1">
      <alignment horizontal="center"/>
    </xf>
    <xf numFmtId="49" fontId="28" fillId="33" borderId="11" xfId="0" applyNumberFormat="1" applyFont="1" applyFill="1" applyBorder="1" applyAlignment="1">
      <alignment horizontal="left" wrapText="1"/>
    </xf>
    <xf numFmtId="2" fontId="28" fillId="33" borderId="11" xfId="0" applyNumberFormat="1" applyFont="1" applyFill="1" applyBorder="1" applyAlignment="1">
      <alignment horizontal="right"/>
    </xf>
    <xf numFmtId="166" fontId="28" fillId="33" borderId="11" xfId="0" applyNumberFormat="1" applyFont="1" applyFill="1" applyBorder="1" applyAlignment="1">
      <alignment horizontal="center"/>
    </xf>
    <xf numFmtId="2" fontId="23" fillId="32" borderId="11" xfId="0" applyNumberFormat="1" applyFont="1" applyFill="1" applyBorder="1" applyAlignment="1">
      <alignment horizontal="center" vertical="center"/>
    </xf>
    <xf numFmtId="2" fontId="28" fillId="32" borderId="11" xfId="0" applyNumberFormat="1" applyFont="1" applyFill="1" applyBorder="1" applyAlignment="1">
      <alignment horizontal="center" vertical="center"/>
    </xf>
    <xf numFmtId="166" fontId="28" fillId="32" borderId="13" xfId="0" applyNumberFormat="1" applyFont="1" applyFill="1" applyBorder="1" applyAlignment="1">
      <alignment horizontal="center"/>
    </xf>
    <xf numFmtId="49" fontId="28" fillId="0" borderId="12" xfId="0" applyNumberFormat="1" applyFont="1" applyBorder="1" applyAlignment="1">
      <alignment horizontal="center"/>
    </xf>
    <xf numFmtId="0" fontId="28" fillId="0" borderId="1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left" wrapText="1"/>
    </xf>
    <xf numFmtId="2" fontId="28" fillId="0" borderId="25" xfId="0" applyNumberFormat="1" applyFont="1" applyBorder="1" applyAlignment="1">
      <alignment horizontal="right"/>
    </xf>
    <xf numFmtId="49" fontId="31" fillId="0" borderId="12" xfId="0" applyNumberFormat="1" applyFont="1" applyFill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166" fontId="1" fillId="0" borderId="14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49" fontId="28" fillId="0" borderId="16" xfId="0" applyNumberFormat="1" applyFont="1" applyBorder="1" applyAlignment="1">
      <alignment horizontal="center"/>
    </xf>
    <xf numFmtId="0" fontId="23" fillId="0" borderId="22" xfId="0" applyNumberFormat="1" applyFont="1" applyBorder="1" applyAlignment="1">
      <alignment horizontal="center"/>
    </xf>
    <xf numFmtId="49" fontId="28" fillId="0" borderId="23" xfId="0" applyNumberFormat="1" applyFont="1" applyBorder="1" applyAlignment="1">
      <alignment horizontal="left"/>
    </xf>
    <xf numFmtId="2" fontId="28" fillId="0" borderId="24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left" wrapText="1"/>
    </xf>
    <xf numFmtId="2" fontId="1" fillId="0" borderId="31" xfId="0" applyNumberFormat="1" applyFont="1" applyBorder="1" applyAlignment="1">
      <alignment horizontal="right"/>
    </xf>
    <xf numFmtId="0" fontId="1" fillId="0" borderId="3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49" fontId="1" fillId="0" borderId="23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 wrapText="1"/>
    </xf>
    <xf numFmtId="2" fontId="28" fillId="0" borderId="22" xfId="0" applyNumberFormat="1" applyFont="1" applyBorder="1" applyAlignment="1">
      <alignment horizontal="right"/>
    </xf>
    <xf numFmtId="2" fontId="28" fillId="0" borderId="23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0" fontId="23" fillId="0" borderId="25" xfId="0" applyNumberFormat="1" applyFont="1" applyBorder="1" applyAlignment="1">
      <alignment horizontal="center"/>
    </xf>
    <xf numFmtId="49" fontId="28" fillId="0" borderId="11" xfId="0" applyNumberFormat="1" applyFont="1" applyBorder="1" applyAlignment="1">
      <alignment horizontal="left" wrapText="1"/>
    </xf>
    <xf numFmtId="2" fontId="1" fillId="0" borderId="33" xfId="0" applyNumberFormat="1" applyFont="1" applyBorder="1" applyAlignment="1">
      <alignment horizontal="right"/>
    </xf>
    <xf numFmtId="49" fontId="28" fillId="0" borderId="25" xfId="0" applyNumberFormat="1" applyFont="1" applyBorder="1" applyAlignment="1">
      <alignment horizontal="left"/>
    </xf>
    <xf numFmtId="2" fontId="1" fillId="0" borderId="32" xfId="0" applyNumberFormat="1" applyFont="1" applyBorder="1" applyAlignment="1">
      <alignment horizontal="right"/>
    </xf>
    <xf numFmtId="49" fontId="28" fillId="25" borderId="13" xfId="0" applyNumberFormat="1" applyFont="1" applyFill="1" applyBorder="1" applyAlignment="1">
      <alignment horizontal="center"/>
    </xf>
    <xf numFmtId="0" fontId="23" fillId="25" borderId="13" xfId="0" applyNumberFormat="1" applyFont="1" applyFill="1" applyBorder="1" applyAlignment="1">
      <alignment horizontal="center"/>
    </xf>
    <xf numFmtId="49" fontId="28" fillId="25" borderId="13" xfId="0" applyNumberFormat="1" applyFont="1" applyFill="1" applyBorder="1" applyAlignment="1">
      <alignment horizontal="left" wrapText="1"/>
    </xf>
    <xf numFmtId="2" fontId="28" fillId="25" borderId="13" xfId="0" applyNumberFormat="1" applyFont="1" applyFill="1" applyBorder="1" applyAlignment="1">
      <alignment horizontal="right"/>
    </xf>
    <xf numFmtId="166" fontId="28" fillId="25" borderId="13" xfId="0" applyNumberFormat="1" applyFont="1" applyFill="1" applyBorder="1" applyAlignment="1">
      <alignment horizontal="center"/>
    </xf>
    <xf numFmtId="49" fontId="28" fillId="0" borderId="13" xfId="0" applyNumberFormat="1" applyFont="1" applyBorder="1" applyAlignment="1">
      <alignment horizontal="center"/>
    </xf>
    <xf numFmtId="0" fontId="36" fillId="0" borderId="13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 horizontal="left" wrapText="1"/>
    </xf>
    <xf numFmtId="2" fontId="1" fillId="0" borderId="34" xfId="0" applyNumberFormat="1" applyFont="1" applyBorder="1" applyAlignment="1">
      <alignment horizontal="right"/>
    </xf>
    <xf numFmtId="49" fontId="31" fillId="0" borderId="11" xfId="0" applyNumberFormat="1" applyFont="1" applyBorder="1" applyAlignment="1">
      <alignment horizontal="left" vertical="top" wrapText="1"/>
    </xf>
    <xf numFmtId="49" fontId="28" fillId="0" borderId="25" xfId="0" applyNumberFormat="1" applyFont="1" applyBorder="1" applyAlignment="1">
      <alignment horizontal="center"/>
    </xf>
    <xf numFmtId="0" fontId="28" fillId="0" borderId="16" xfId="0" applyNumberFormat="1" applyFont="1" applyBorder="1" applyAlignment="1">
      <alignment horizontal="center"/>
    </xf>
    <xf numFmtId="49" fontId="28" fillId="0" borderId="16" xfId="0" applyNumberFormat="1" applyFont="1" applyBorder="1" applyAlignment="1">
      <alignment horizontal="left"/>
    </xf>
    <xf numFmtId="2" fontId="28" fillId="0" borderId="35" xfId="0" applyNumberFormat="1" applyFont="1" applyBorder="1" applyAlignment="1">
      <alignment horizontal="right"/>
    </xf>
    <xf numFmtId="2" fontId="28" fillId="0" borderId="19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left" vertical="top" wrapText="1"/>
    </xf>
    <xf numFmtId="0" fontId="28" fillId="0" borderId="13" xfId="0" applyNumberFormat="1" applyFont="1" applyBorder="1" applyAlignment="1">
      <alignment horizontal="center"/>
    </xf>
    <xf numFmtId="49" fontId="28" fillId="0" borderId="23" xfId="0" applyNumberFormat="1" applyFont="1" applyBorder="1" applyAlignment="1">
      <alignment horizontal="left" vertical="top" wrapText="1"/>
    </xf>
    <xf numFmtId="2" fontId="28" fillId="0" borderId="29" xfId="0" applyNumberFormat="1" applyFont="1" applyBorder="1" applyAlignment="1">
      <alignment horizontal="right"/>
    </xf>
    <xf numFmtId="0" fontId="1" fillId="0" borderId="2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 wrapText="1"/>
    </xf>
    <xf numFmtId="49" fontId="43" fillId="0" borderId="13" xfId="0" applyNumberFormat="1" applyFont="1" applyBorder="1" applyAlignment="1">
      <alignment horizontal="left" wrapText="1"/>
    </xf>
    <xf numFmtId="166" fontId="1" fillId="0" borderId="17" xfId="0" applyNumberFormat="1" applyFont="1" applyFill="1" applyBorder="1" applyAlignment="1">
      <alignment horizontal="center"/>
    </xf>
    <xf numFmtId="49" fontId="28" fillId="0" borderId="12" xfId="0" applyNumberFormat="1" applyFont="1" applyBorder="1" applyAlignment="1">
      <alignment horizontal="left"/>
    </xf>
    <xf numFmtId="2" fontId="1" fillId="0" borderId="30" xfId="0" applyNumberFormat="1" applyFont="1" applyBorder="1" applyAlignment="1">
      <alignment horizontal="right"/>
    </xf>
    <xf numFmtId="0" fontId="1" fillId="0" borderId="23" xfId="0" applyNumberFormat="1" applyFont="1" applyBorder="1" applyAlignment="1">
      <alignment horizontal="center"/>
    </xf>
    <xf numFmtId="49" fontId="31" fillId="0" borderId="13" xfId="0" applyNumberFormat="1" applyFont="1" applyBorder="1" applyAlignment="1">
      <alignment horizontal="left" wrapText="1"/>
    </xf>
    <xf numFmtId="49" fontId="28" fillId="25" borderId="36" xfId="0" applyNumberFormat="1" applyFont="1" applyFill="1" applyBorder="1" applyAlignment="1">
      <alignment horizontal="center"/>
    </xf>
    <xf numFmtId="49" fontId="28" fillId="25" borderId="37" xfId="0" applyNumberFormat="1" applyFont="1" applyFill="1" applyBorder="1" applyAlignment="1">
      <alignment horizontal="center"/>
    </xf>
    <xf numFmtId="49" fontId="23" fillId="25" borderId="11" xfId="0" applyNumberFormat="1" applyFont="1" applyFill="1" applyBorder="1" applyAlignment="1">
      <alignment horizontal="left" wrapText="1"/>
    </xf>
    <xf numFmtId="2" fontId="28" fillId="25" borderId="11" xfId="0" applyNumberFormat="1" applyFont="1" applyFill="1" applyBorder="1" applyAlignment="1">
      <alignment horizontal="right"/>
    </xf>
    <xf numFmtId="166" fontId="28" fillId="0" borderId="12" xfId="0" applyNumberFormat="1" applyFont="1" applyBorder="1" applyAlignment="1">
      <alignment horizontal="center"/>
    </xf>
    <xf numFmtId="2" fontId="28" fillId="0" borderId="20" xfId="0" applyNumberFormat="1" applyFont="1" applyBorder="1" applyAlignment="1">
      <alignment horizontal="right"/>
    </xf>
    <xf numFmtId="166" fontId="28" fillId="0" borderId="19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0" fontId="28" fillId="25" borderId="13" xfId="0" applyNumberFormat="1" applyFont="1" applyFill="1" applyBorder="1" applyAlignment="1">
      <alignment horizontal="center"/>
    </xf>
    <xf numFmtId="49" fontId="28" fillId="25" borderId="13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indent="4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64" fontId="19" fillId="0" borderId="0" xfId="60" applyFont="1" applyFill="1" applyBorder="1" applyAlignment="1" applyProtection="1">
      <alignment horizontal="left"/>
      <protection/>
    </xf>
    <xf numFmtId="49" fontId="36" fillId="0" borderId="14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49" fontId="23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55" fillId="0" borderId="38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8" fillId="0" borderId="14" xfId="0" applyFont="1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49" fontId="23" fillId="0" borderId="23" xfId="0" applyNumberFormat="1" applyFont="1" applyBorder="1" applyAlignment="1">
      <alignment horizontal="center"/>
    </xf>
    <xf numFmtId="49" fontId="23" fillId="0" borderId="2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49" fontId="36" fillId="0" borderId="12" xfId="0" applyNumberFormat="1" applyFont="1" applyBorder="1" applyAlignment="1">
      <alignment horizontal="center"/>
    </xf>
    <xf numFmtId="49" fontId="36" fillId="0" borderId="24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28" fillId="0" borderId="12" xfId="0" applyNumberFormat="1" applyFont="1" applyFill="1" applyBorder="1" applyAlignment="1">
      <alignment horizontal="center"/>
    </xf>
    <xf numFmtId="49" fontId="28" fillId="0" borderId="23" xfId="0" applyNumberFormat="1" applyFont="1" applyFill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/>
    </xf>
    <xf numFmtId="49" fontId="56" fillId="0" borderId="29" xfId="0" applyNumberFormat="1" applyFont="1" applyFill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55" fillId="0" borderId="23" xfId="0" applyNumberFormat="1" applyFont="1" applyBorder="1" applyAlignment="1">
      <alignment horizontal="center"/>
    </xf>
    <xf numFmtId="49" fontId="55" fillId="0" borderId="24" xfId="0" applyNumberFormat="1" applyFont="1" applyBorder="1" applyAlignment="1">
      <alignment horizontal="center"/>
    </xf>
    <xf numFmtId="0" fontId="54" fillId="0" borderId="23" xfId="0" applyFont="1" applyBorder="1" applyAlignment="1">
      <alignment/>
    </xf>
    <xf numFmtId="0" fontId="54" fillId="0" borderId="24" xfId="0" applyFont="1" applyBorder="1" applyAlignment="1">
      <alignment/>
    </xf>
    <xf numFmtId="49" fontId="23" fillId="0" borderId="1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49" fontId="23" fillId="0" borderId="29" xfId="0" applyNumberFormat="1" applyFont="1" applyBorder="1" applyAlignment="1">
      <alignment horizontal="center"/>
    </xf>
    <xf numFmtId="49" fontId="57" fillId="0" borderId="10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/>
    </xf>
    <xf numFmtId="0" fontId="1" fillId="0" borderId="28" xfId="0" applyFont="1" applyBorder="1" applyAlignment="1">
      <alignment/>
    </xf>
    <xf numFmtId="49" fontId="58" fillId="0" borderId="29" xfId="0" applyNumberFormat="1" applyFont="1" applyBorder="1" applyAlignment="1">
      <alignment horizontal="center" vertical="top" wrapText="1"/>
    </xf>
    <xf numFmtId="49" fontId="58" fillId="0" borderId="24" xfId="0" applyNumberFormat="1" applyFont="1" applyBorder="1" applyAlignment="1">
      <alignment horizontal="center" vertical="top" wrapText="1"/>
    </xf>
    <xf numFmtId="0" fontId="58" fillId="0" borderId="24" xfId="0" applyFont="1" applyBorder="1" applyAlignment="1">
      <alignment/>
    </xf>
    <xf numFmtId="0" fontId="1" fillId="0" borderId="43" xfId="0" applyFont="1" applyBorder="1" applyAlignment="1">
      <alignment/>
    </xf>
    <xf numFmtId="0" fontId="54" fillId="0" borderId="23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49" fontId="59" fillId="0" borderId="12" xfId="0" applyNumberFormat="1" applyFont="1" applyFill="1" applyBorder="1" applyAlignment="1">
      <alignment horizontal="center" vertical="top" wrapText="1"/>
    </xf>
    <xf numFmtId="0" fontId="54" fillId="0" borderId="23" xfId="0" applyFont="1" applyBorder="1" applyAlignment="1">
      <alignment horizontal="center" vertical="top" wrapText="1"/>
    </xf>
    <xf numFmtId="49" fontId="23" fillId="0" borderId="12" xfId="0" applyNumberFormat="1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 vertical="center" indent="15"/>
    </xf>
    <xf numFmtId="0" fontId="0" fillId="0" borderId="1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2" fontId="23" fillId="24" borderId="14" xfId="0" applyNumberFormat="1" applyFont="1" applyFill="1" applyBorder="1" applyAlignment="1">
      <alignment horizontal="center"/>
    </xf>
    <xf numFmtId="166" fontId="23" fillId="24" borderId="11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0" borderId="4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 horizontal="center" vertical="top" wrapText="1"/>
    </xf>
    <xf numFmtId="49" fontId="23" fillId="0" borderId="29" xfId="0" applyNumberFormat="1" applyFont="1" applyBorder="1" applyAlignment="1">
      <alignment horizontal="center" vertical="top" wrapText="1"/>
    </xf>
    <xf numFmtId="49" fontId="23" fillId="0" borderId="24" xfId="0" applyNumberFormat="1" applyFont="1" applyBorder="1" applyAlignment="1">
      <alignment horizontal="center" vertical="top" wrapText="1"/>
    </xf>
    <xf numFmtId="49" fontId="33" fillId="0" borderId="12" xfId="0" applyNumberFormat="1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49" fontId="33" fillId="0" borderId="12" xfId="0" applyNumberFormat="1" applyFont="1" applyFill="1" applyBorder="1" applyAlignment="1">
      <alignment vertical="top" wrapText="1"/>
    </xf>
    <xf numFmtId="0" fontId="23" fillId="0" borderId="40" xfId="0" applyFont="1" applyBorder="1" applyAlignment="1">
      <alignment/>
    </xf>
    <xf numFmtId="0" fontId="0" fillId="0" borderId="44" xfId="0" applyFont="1" applyBorder="1" applyAlignment="1">
      <alignment/>
    </xf>
    <xf numFmtId="49" fontId="33" fillId="0" borderId="29" xfId="0" applyNumberFormat="1" applyFont="1" applyBorder="1" applyAlignment="1">
      <alignment horizontal="right" vertical="top" wrapText="1"/>
    </xf>
    <xf numFmtId="0" fontId="0" fillId="0" borderId="24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49" fontId="23" fillId="0" borderId="14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49" fontId="23" fillId="24" borderId="11" xfId="0" applyNumberFormat="1" applyFont="1" applyFill="1" applyBorder="1" applyAlignment="1">
      <alignment horizontal="left"/>
    </xf>
    <xf numFmtId="0" fontId="1" fillId="24" borderId="11" xfId="0" applyFont="1" applyFill="1" applyBorder="1" applyAlignment="1">
      <alignment/>
    </xf>
    <xf numFmtId="0" fontId="55" fillId="0" borderId="29" xfId="0" applyFont="1" applyBorder="1" applyAlignment="1">
      <alignment/>
    </xf>
    <xf numFmtId="0" fontId="36" fillId="0" borderId="12" xfId="0" applyFont="1" applyBorder="1" applyAlignment="1">
      <alignment/>
    </xf>
    <xf numFmtId="0" fontId="58" fillId="0" borderId="38" xfId="0" applyFont="1" applyBorder="1" applyAlignment="1">
      <alignment/>
    </xf>
    <xf numFmtId="0" fontId="58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39" xfId="0" applyFont="1" applyBorder="1" applyAlignment="1">
      <alignment/>
    </xf>
    <xf numFmtId="0" fontId="23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58" fillId="0" borderId="24" xfId="0" applyFont="1" applyBorder="1" applyAlignment="1">
      <alignment vertical="top" wrapText="1"/>
    </xf>
    <xf numFmtId="0" fontId="54" fillId="0" borderId="24" xfId="0" applyFont="1" applyBorder="1" applyAlignment="1">
      <alignment vertical="top" wrapText="1"/>
    </xf>
    <xf numFmtId="0" fontId="54" fillId="0" borderId="20" xfId="0" applyFont="1" applyBorder="1" applyAlignment="1">
      <alignment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6" fillId="0" borderId="25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55" fillId="0" borderId="38" xfId="0" applyFont="1" applyBorder="1" applyAlignment="1">
      <alignment/>
    </xf>
    <xf numFmtId="0" fontId="56" fillId="0" borderId="29" xfId="0" applyFont="1" applyFill="1" applyBorder="1" applyAlignment="1">
      <alignment/>
    </xf>
    <xf numFmtId="0" fontId="56" fillId="0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B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100" zoomScalePageLayoutView="0" workbookViewId="0" topLeftCell="A1">
      <selection activeCell="J22" sqref="J22"/>
    </sheetView>
  </sheetViews>
  <sheetFormatPr defaultColWidth="9.00390625" defaultRowHeight="12.75"/>
  <cols>
    <col min="1" max="1" width="5.00390625" style="0" customWidth="1"/>
    <col min="2" max="2" width="44.00390625" style="0" customWidth="1"/>
    <col min="3" max="3" width="5.25390625" style="0" customWidth="1"/>
    <col min="4" max="4" width="11.875" style="0" customWidth="1"/>
    <col min="5" max="5" width="11.125" style="0" customWidth="1"/>
    <col min="6" max="6" width="11.375" style="0" customWidth="1"/>
    <col min="7" max="7" width="6.375" style="0" customWidth="1"/>
    <col min="8" max="8" width="7.125" style="1" customWidth="1"/>
    <col min="10" max="12" width="10.625" style="0" customWidth="1"/>
  </cols>
  <sheetData>
    <row r="1" spans="10:12" ht="12.75">
      <c r="J1" s="2"/>
      <c r="L1" s="2"/>
    </row>
    <row r="2" spans="10:12" ht="12.75">
      <c r="J2" s="2"/>
      <c r="L2" s="2"/>
    </row>
    <row r="3" spans="10:12" ht="12.75">
      <c r="J3" s="2"/>
      <c r="L3" s="2"/>
    </row>
    <row r="4" spans="10:12" ht="12.75">
      <c r="J4" s="2"/>
      <c r="L4" s="2"/>
    </row>
    <row r="33" ht="51.75" customHeight="1"/>
    <row r="34" spans="4:10" ht="12.75">
      <c r="D34" s="515"/>
      <c r="E34" s="515"/>
      <c r="F34" s="515"/>
      <c r="G34" s="515"/>
      <c r="H34" s="518"/>
      <c r="I34" s="518"/>
      <c r="J34" s="518"/>
    </row>
    <row r="35" spans="4:10" ht="12.75">
      <c r="D35" s="515"/>
      <c r="E35" s="515"/>
      <c r="F35" s="515"/>
      <c r="G35" s="515"/>
      <c r="H35" s="514"/>
      <c r="I35" s="514"/>
      <c r="J35" s="514"/>
    </row>
    <row r="36" spans="4:10" ht="12.75">
      <c r="D36" s="515"/>
      <c r="E36" s="515"/>
      <c r="F36" s="515"/>
      <c r="G36" s="515"/>
      <c r="H36" s="514"/>
      <c r="I36" s="514"/>
      <c r="J36" s="514"/>
    </row>
    <row r="37" spans="1:8" ht="18.75">
      <c r="A37" s="516"/>
      <c r="B37" s="516"/>
      <c r="C37" s="516"/>
      <c r="D37" s="516"/>
      <c r="E37" s="516"/>
      <c r="F37" s="516"/>
      <c r="G37" s="516"/>
      <c r="H37"/>
    </row>
    <row r="38" spans="2:9" ht="15.75">
      <c r="B38" s="517"/>
      <c r="C38" s="517"/>
      <c r="D38" s="517"/>
      <c r="E38" s="517"/>
      <c r="F38" s="517"/>
      <c r="G38" s="517"/>
      <c r="H38" s="517"/>
      <c r="I38" s="517"/>
    </row>
    <row r="39" ht="12.75">
      <c r="H39"/>
    </row>
  </sheetData>
  <sheetProtection/>
  <mergeCells count="8">
    <mergeCell ref="H35:J35"/>
    <mergeCell ref="D36:G36"/>
    <mergeCell ref="H36:J36"/>
    <mergeCell ref="A37:G37"/>
    <mergeCell ref="B38:I38"/>
    <mergeCell ref="D34:G34"/>
    <mergeCell ref="H34:J34"/>
    <mergeCell ref="D35:G35"/>
  </mergeCells>
  <printOptions/>
  <pageMargins left="0.5298611111111111" right="0.19652777777777777" top="0.5902777777777778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4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5.125" style="0" customWidth="1"/>
    <col min="2" max="2" width="6.375" style="0" customWidth="1"/>
    <col min="3" max="3" width="5.25390625" style="0" customWidth="1"/>
    <col min="4" max="4" width="34.75390625" style="3" customWidth="1"/>
    <col min="5" max="5" width="13.00390625" style="0" customWidth="1"/>
    <col min="6" max="7" width="11.75390625" style="0" customWidth="1"/>
    <col min="8" max="8" width="7.00390625" style="0" customWidth="1"/>
  </cols>
  <sheetData>
    <row r="1" spans="1:8" ht="12.75">
      <c r="A1" s="592" t="s">
        <v>265</v>
      </c>
      <c r="B1" s="592"/>
      <c r="C1" s="592"/>
      <c r="D1" s="592"/>
      <c r="E1" s="592"/>
      <c r="F1" s="592"/>
      <c r="G1" s="592"/>
      <c r="H1" s="592"/>
    </row>
    <row r="2" spans="1:8" ht="13.5" customHeight="1">
      <c r="A2" s="593" t="s">
        <v>159</v>
      </c>
      <c r="B2" s="593"/>
      <c r="C2" s="593"/>
      <c r="D2" s="593"/>
      <c r="E2" s="593"/>
      <c r="F2" s="593"/>
      <c r="G2" s="593"/>
      <c r="H2" s="593"/>
    </row>
    <row r="3" spans="1:8" ht="13.5" customHeight="1">
      <c r="A3" s="593" t="s">
        <v>318</v>
      </c>
      <c r="B3" s="593"/>
      <c r="C3" s="593"/>
      <c r="D3" s="593"/>
      <c r="E3" s="593"/>
      <c r="F3" s="593"/>
      <c r="G3" s="593"/>
      <c r="H3" s="593"/>
    </row>
    <row r="4" spans="1:8" ht="13.5" customHeight="1">
      <c r="A4" s="593" t="s">
        <v>319</v>
      </c>
      <c r="B4" s="593"/>
      <c r="C4" s="593"/>
      <c r="D4" s="593"/>
      <c r="E4" s="593"/>
      <c r="F4" s="593"/>
      <c r="G4" s="593"/>
      <c r="H4" s="593"/>
    </row>
    <row r="5" spans="1:8" ht="15.75" customHeight="1">
      <c r="A5" s="516" t="s">
        <v>8</v>
      </c>
      <c r="B5" s="516"/>
      <c r="C5" s="516"/>
      <c r="D5" s="516"/>
      <c r="E5" s="516"/>
      <c r="F5" s="516"/>
      <c r="G5" s="516"/>
      <c r="H5" s="516"/>
    </row>
    <row r="6" spans="1:8" ht="15.75">
      <c r="A6" s="595" t="s">
        <v>267</v>
      </c>
      <c r="B6" s="595"/>
      <c r="C6" s="595"/>
      <c r="D6" s="595"/>
      <c r="E6" s="595"/>
      <c r="F6" s="595"/>
      <c r="G6" s="595"/>
      <c r="H6" s="595"/>
    </row>
    <row r="7" spans="1:8" ht="15.75">
      <c r="A7" s="595" t="s">
        <v>9</v>
      </c>
      <c r="B7" s="595"/>
      <c r="C7" s="595"/>
      <c r="D7" s="595"/>
      <c r="E7" s="595"/>
      <c r="F7" s="595"/>
      <c r="G7" s="595"/>
      <c r="H7" s="595"/>
    </row>
    <row r="8" spans="1:8" ht="9.75" customHeight="1">
      <c r="A8" s="597"/>
      <c r="B8" s="597"/>
      <c r="C8" s="597"/>
      <c r="D8" s="597"/>
      <c r="E8" s="597"/>
      <c r="F8" s="3"/>
      <c r="G8" s="3"/>
      <c r="H8" s="3" t="s">
        <v>10</v>
      </c>
    </row>
    <row r="9" spans="1:8" ht="33" customHeight="1">
      <c r="A9" s="4" t="s">
        <v>11</v>
      </c>
      <c r="B9" s="4" t="s">
        <v>12</v>
      </c>
      <c r="C9" s="4" t="s">
        <v>0</v>
      </c>
      <c r="D9" s="4" t="s">
        <v>13</v>
      </c>
      <c r="E9" s="4" t="s">
        <v>14</v>
      </c>
      <c r="F9" s="4" t="s">
        <v>15</v>
      </c>
      <c r="G9" s="4" t="s">
        <v>266</v>
      </c>
      <c r="H9" s="5" t="s">
        <v>16</v>
      </c>
    </row>
    <row r="10" spans="1:8" ht="12.75" customHeight="1">
      <c r="A10" s="5" t="s">
        <v>6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/>
      <c r="H10" s="5" t="s">
        <v>7</v>
      </c>
    </row>
    <row r="11" spans="1:8" s="6" customFormat="1" ht="28.5" customHeight="1">
      <c r="A11" s="24" t="s">
        <v>17</v>
      </c>
      <c r="B11" s="24"/>
      <c r="C11" s="24"/>
      <c r="D11" s="24" t="s">
        <v>18</v>
      </c>
      <c r="E11" s="33">
        <f>SUM(E16,E18,E14,E12)</f>
        <v>33720</v>
      </c>
      <c r="F11" s="33">
        <f>SUM(F16,F18,F14,F12)</f>
        <v>391734.51</v>
      </c>
      <c r="G11" s="33">
        <f>SUM(G16,G18,G14,G12)</f>
        <v>369525.26</v>
      </c>
      <c r="H11" s="26">
        <f aca="true" t="shared" si="0" ref="H11:H20">G11/F11*100</f>
        <v>94.33053523928746</v>
      </c>
    </row>
    <row r="12" spans="1:8" s="6" customFormat="1" ht="28.5" customHeight="1">
      <c r="A12" s="585"/>
      <c r="B12" s="52" t="s">
        <v>227</v>
      </c>
      <c r="C12" s="53"/>
      <c r="D12" s="54" t="s">
        <v>228</v>
      </c>
      <c r="E12" s="55">
        <f>SUM(E13)</f>
        <v>6000</v>
      </c>
      <c r="F12" s="55">
        <f>SUM(F13)</f>
        <v>6000</v>
      </c>
      <c r="G12" s="55">
        <f>SUM(G13)</f>
        <v>0</v>
      </c>
      <c r="H12" s="59">
        <v>0</v>
      </c>
    </row>
    <row r="13" spans="1:8" s="6" customFormat="1" ht="51.75" customHeight="1">
      <c r="A13" s="586"/>
      <c r="B13" s="56"/>
      <c r="C13" s="56" t="s">
        <v>220</v>
      </c>
      <c r="D13" s="57" t="s">
        <v>221</v>
      </c>
      <c r="E13" s="58">
        <v>6000</v>
      </c>
      <c r="F13" s="58">
        <v>6000</v>
      </c>
      <c r="G13" s="58">
        <v>0</v>
      </c>
      <c r="H13" s="59">
        <v>0</v>
      </c>
    </row>
    <row r="14" spans="1:8" s="6" customFormat="1" ht="28.5" customHeight="1">
      <c r="A14" s="586"/>
      <c r="B14" s="52" t="s">
        <v>218</v>
      </c>
      <c r="C14" s="53"/>
      <c r="D14" s="54" t="s">
        <v>219</v>
      </c>
      <c r="E14" s="55">
        <f>SUM(E15:E15)</f>
        <v>5000</v>
      </c>
      <c r="F14" s="55">
        <f>SUM(F15:F15)</f>
        <v>5000</v>
      </c>
      <c r="G14" s="55">
        <f>SUM(G15:G15)</f>
        <v>0</v>
      </c>
      <c r="H14" s="94">
        <f t="shared" si="0"/>
        <v>0</v>
      </c>
    </row>
    <row r="15" spans="1:8" s="6" customFormat="1" ht="49.5" customHeight="1">
      <c r="A15" s="586"/>
      <c r="B15" s="120"/>
      <c r="C15" s="56" t="s">
        <v>220</v>
      </c>
      <c r="D15" s="57" t="s">
        <v>221</v>
      </c>
      <c r="E15" s="206">
        <v>5000</v>
      </c>
      <c r="F15" s="206">
        <v>5000</v>
      </c>
      <c r="G15" s="206">
        <v>0</v>
      </c>
      <c r="H15" s="207">
        <f t="shared" si="0"/>
        <v>0</v>
      </c>
    </row>
    <row r="16" spans="1:8" s="6" customFormat="1" ht="24.75" customHeight="1">
      <c r="A16" s="586"/>
      <c r="B16" s="18" t="s">
        <v>19</v>
      </c>
      <c r="C16" s="18"/>
      <c r="D16" s="36" t="s">
        <v>20</v>
      </c>
      <c r="E16" s="114">
        <f>SUM(E17)</f>
        <v>17720</v>
      </c>
      <c r="F16" s="114">
        <f>SUM(F17)</f>
        <v>17720</v>
      </c>
      <c r="G16" s="34">
        <f>SUM(G17)</f>
        <v>10810.75</v>
      </c>
      <c r="H16" s="112">
        <f t="shared" si="0"/>
        <v>61.00874717832957</v>
      </c>
    </row>
    <row r="17" spans="1:8" s="6" customFormat="1" ht="37.5" customHeight="1">
      <c r="A17" s="586"/>
      <c r="B17" s="20"/>
      <c r="C17" s="20" t="s">
        <v>21</v>
      </c>
      <c r="D17" s="47" t="s">
        <v>201</v>
      </c>
      <c r="E17" s="45">
        <v>17720</v>
      </c>
      <c r="F17" s="46">
        <v>17720</v>
      </c>
      <c r="G17" s="46">
        <v>10810.75</v>
      </c>
      <c r="H17" s="48">
        <f t="shared" si="0"/>
        <v>61.00874717832957</v>
      </c>
    </row>
    <row r="18" spans="1:8" s="6" customFormat="1" ht="27" customHeight="1">
      <c r="A18" s="586"/>
      <c r="B18" s="43" t="s">
        <v>22</v>
      </c>
      <c r="C18" s="43"/>
      <c r="D18" s="115" t="s">
        <v>23</v>
      </c>
      <c r="E18" s="34">
        <f>SUM(E19:E26)</f>
        <v>5000</v>
      </c>
      <c r="F18" s="34">
        <f>SUM(F19:F26)</f>
        <v>363014.51</v>
      </c>
      <c r="G18" s="34">
        <f>SUM(G19:G26)</f>
        <v>358714.51</v>
      </c>
      <c r="H18" s="112">
        <f t="shared" si="0"/>
        <v>98.8154743456398</v>
      </c>
    </row>
    <row r="19" spans="1:8" s="6" customFormat="1" ht="27" customHeight="1">
      <c r="A19" s="586"/>
      <c r="B19" s="587"/>
      <c r="C19" s="20" t="s">
        <v>24</v>
      </c>
      <c r="D19" s="35" t="s">
        <v>229</v>
      </c>
      <c r="E19" s="17">
        <v>0</v>
      </c>
      <c r="F19" s="17">
        <v>600</v>
      </c>
      <c r="G19" s="17">
        <v>600</v>
      </c>
      <c r="H19" s="28">
        <f t="shared" si="0"/>
        <v>100</v>
      </c>
    </row>
    <row r="20" spans="1:8" s="7" customFormat="1" ht="27.75" customHeight="1">
      <c r="A20" s="586"/>
      <c r="B20" s="588"/>
      <c r="C20" s="20" t="s">
        <v>26</v>
      </c>
      <c r="D20" s="35" t="s">
        <v>169</v>
      </c>
      <c r="E20" s="17">
        <v>0</v>
      </c>
      <c r="F20" s="17">
        <v>309.43</v>
      </c>
      <c r="G20" s="17">
        <v>309.43</v>
      </c>
      <c r="H20" s="28">
        <f t="shared" si="0"/>
        <v>100</v>
      </c>
    </row>
    <row r="21" spans="1:8" s="7" customFormat="1" ht="27.75" customHeight="1">
      <c r="A21" s="586"/>
      <c r="B21" s="588"/>
      <c r="C21" s="20" t="s">
        <v>27</v>
      </c>
      <c r="D21" s="35" t="s">
        <v>28</v>
      </c>
      <c r="E21" s="17">
        <v>0</v>
      </c>
      <c r="F21" s="17">
        <v>31.86</v>
      </c>
      <c r="G21" s="17">
        <v>31.86</v>
      </c>
      <c r="H21" s="28">
        <v>100</v>
      </c>
    </row>
    <row r="22" spans="1:8" s="7" customFormat="1" ht="27.75" customHeight="1">
      <c r="A22" s="586"/>
      <c r="B22" s="588"/>
      <c r="C22" s="20" t="s">
        <v>128</v>
      </c>
      <c r="D22" s="35" t="s">
        <v>47</v>
      </c>
      <c r="E22" s="17">
        <v>0</v>
      </c>
      <c r="F22" s="17">
        <v>1200</v>
      </c>
      <c r="G22" s="17">
        <v>1200</v>
      </c>
      <c r="H22" s="28">
        <v>100</v>
      </c>
    </row>
    <row r="23" spans="1:8" s="7" customFormat="1" ht="27.75" customHeight="1">
      <c r="A23" s="586"/>
      <c r="B23" s="588"/>
      <c r="C23" s="20" t="s">
        <v>29</v>
      </c>
      <c r="D23" s="35" t="s">
        <v>30</v>
      </c>
      <c r="E23" s="17">
        <v>1500</v>
      </c>
      <c r="F23" s="17">
        <v>5404.2</v>
      </c>
      <c r="G23" s="17">
        <v>3904.2</v>
      </c>
      <c r="H23" s="28">
        <f aca="true" t="shared" si="1" ref="H23:H28">G23/F23*100</f>
        <v>72.24381036971245</v>
      </c>
    </row>
    <row r="24" spans="1:8" s="7" customFormat="1" ht="27.75" customHeight="1">
      <c r="A24" s="586"/>
      <c r="B24" s="588"/>
      <c r="C24" s="20" t="s">
        <v>33</v>
      </c>
      <c r="D24" s="35" t="s">
        <v>34</v>
      </c>
      <c r="E24" s="17">
        <v>1500</v>
      </c>
      <c r="F24" s="17">
        <v>1774.4</v>
      </c>
      <c r="G24" s="17">
        <v>974.4</v>
      </c>
      <c r="H24" s="28">
        <f t="shared" si="1"/>
        <v>54.91433724075744</v>
      </c>
    </row>
    <row r="25" spans="1:8" s="7" customFormat="1" ht="27.75" customHeight="1">
      <c r="A25" s="586"/>
      <c r="B25" s="588"/>
      <c r="C25" s="20" t="s">
        <v>202</v>
      </c>
      <c r="D25" s="35" t="s">
        <v>203</v>
      </c>
      <c r="E25" s="17">
        <v>2000</v>
      </c>
      <c r="F25" s="17">
        <v>2000</v>
      </c>
      <c r="G25" s="17">
        <v>0</v>
      </c>
      <c r="H25" s="28">
        <f t="shared" si="1"/>
        <v>0</v>
      </c>
    </row>
    <row r="26" spans="1:8" s="7" customFormat="1" ht="27.75" customHeight="1">
      <c r="A26" s="586"/>
      <c r="B26" s="588"/>
      <c r="C26" s="41">
        <v>4430</v>
      </c>
      <c r="D26" s="42" t="s">
        <v>35</v>
      </c>
      <c r="E26" s="40">
        <v>0</v>
      </c>
      <c r="F26" s="40">
        <v>351694.62</v>
      </c>
      <c r="G26" s="40">
        <v>351694.62</v>
      </c>
      <c r="H26" s="28">
        <f t="shared" si="1"/>
        <v>100</v>
      </c>
    </row>
    <row r="27" spans="1:8" s="8" customFormat="1" ht="39.75" customHeight="1">
      <c r="A27" s="24" t="s">
        <v>36</v>
      </c>
      <c r="B27" s="29"/>
      <c r="C27" s="29"/>
      <c r="D27" s="51" t="s">
        <v>168</v>
      </c>
      <c r="E27" s="25">
        <f>SUM(E28)</f>
        <v>569680</v>
      </c>
      <c r="F27" s="33">
        <f>SUM(F28)</f>
        <v>569680</v>
      </c>
      <c r="G27" s="33">
        <f>SUM(G28)</f>
        <v>311638.31</v>
      </c>
      <c r="H27" s="26">
        <f t="shared" si="1"/>
        <v>54.70409879230446</v>
      </c>
    </row>
    <row r="28" spans="1:8" s="8" customFormat="1" ht="26.25" customHeight="1">
      <c r="A28" s="598"/>
      <c r="B28" s="43" t="s">
        <v>37</v>
      </c>
      <c r="C28" s="30"/>
      <c r="D28" s="37" t="s">
        <v>38</v>
      </c>
      <c r="E28" s="31">
        <f>SUM(E29:E30)</f>
        <v>569680</v>
      </c>
      <c r="F28" s="34">
        <f>SUM(F29:F30)</f>
        <v>569680</v>
      </c>
      <c r="G28" s="34">
        <f>SUM(G29:G30)</f>
        <v>311638.31</v>
      </c>
      <c r="H28" s="32">
        <f t="shared" si="1"/>
        <v>54.70409879230446</v>
      </c>
    </row>
    <row r="29" spans="1:8" s="8" customFormat="1" ht="20.25" customHeight="1">
      <c r="A29" s="599"/>
      <c r="B29" s="607"/>
      <c r="C29" s="21" t="s">
        <v>33</v>
      </c>
      <c r="D29" s="38" t="s">
        <v>34</v>
      </c>
      <c r="E29" s="22">
        <v>378180</v>
      </c>
      <c r="F29" s="22">
        <v>378180</v>
      </c>
      <c r="G29" s="22">
        <v>215888.31</v>
      </c>
      <c r="H29" s="19">
        <f aca="true" t="shared" si="2" ref="H29:H66">G29/F29*100</f>
        <v>57.08612565445026</v>
      </c>
    </row>
    <row r="30" spans="1:8" s="8" customFormat="1" ht="59.25" customHeight="1">
      <c r="A30" s="599"/>
      <c r="B30" s="608"/>
      <c r="C30" s="49" t="s">
        <v>204</v>
      </c>
      <c r="D30" s="50" t="s">
        <v>205</v>
      </c>
      <c r="E30" s="23">
        <v>191500</v>
      </c>
      <c r="F30" s="23">
        <v>191500</v>
      </c>
      <c r="G30" s="23">
        <v>95750</v>
      </c>
      <c r="H30" s="16">
        <f t="shared" si="2"/>
        <v>50</v>
      </c>
    </row>
    <row r="31" spans="1:8" s="9" customFormat="1" ht="33.75" customHeight="1">
      <c r="A31" s="88" t="s">
        <v>39</v>
      </c>
      <c r="B31" s="89"/>
      <c r="C31" s="90"/>
      <c r="D31" s="91" t="s">
        <v>40</v>
      </c>
      <c r="E31" s="131">
        <f>SUM(E32,E39)</f>
        <v>581143</v>
      </c>
      <c r="F31" s="131">
        <f>SUM(F32,F39)</f>
        <v>1253607.32</v>
      </c>
      <c r="G31" s="131">
        <f>SUM(G32,G39)</f>
        <v>436042.94999999995</v>
      </c>
      <c r="H31" s="86">
        <f t="shared" si="2"/>
        <v>34.78305710595244</v>
      </c>
    </row>
    <row r="32" spans="1:8" s="9" customFormat="1" ht="23.25" customHeight="1">
      <c r="A32" s="583"/>
      <c r="B32" s="122" t="s">
        <v>245</v>
      </c>
      <c r="C32" s="123"/>
      <c r="D32" s="124" t="s">
        <v>246</v>
      </c>
      <c r="E32" s="125">
        <f>SUM(E33:E38)</f>
        <v>75000</v>
      </c>
      <c r="F32" s="125">
        <f>SUM(F33:F38)</f>
        <v>72386.55</v>
      </c>
      <c r="G32" s="125">
        <f>SUM(G33:G38)</f>
        <v>65741.44</v>
      </c>
      <c r="H32" s="126">
        <f t="shared" si="2"/>
        <v>90.81996586382415</v>
      </c>
    </row>
    <row r="33" spans="1:8" s="9" customFormat="1" ht="21.75" customHeight="1">
      <c r="A33" s="583"/>
      <c r="B33" s="612"/>
      <c r="C33" s="127" t="s">
        <v>24</v>
      </c>
      <c r="D33" s="208" t="s">
        <v>25</v>
      </c>
      <c r="E33" s="129">
        <v>0</v>
      </c>
      <c r="F33" s="129">
        <v>4669.46</v>
      </c>
      <c r="G33" s="130">
        <v>2198.72</v>
      </c>
      <c r="H33" s="97">
        <f t="shared" si="2"/>
        <v>47.087243492823575</v>
      </c>
    </row>
    <row r="34" spans="1:8" s="9" customFormat="1" ht="23.25" customHeight="1">
      <c r="A34" s="583"/>
      <c r="B34" s="610"/>
      <c r="C34" s="127" t="s">
        <v>26</v>
      </c>
      <c r="D34" s="128" t="s">
        <v>169</v>
      </c>
      <c r="E34" s="129">
        <v>0</v>
      </c>
      <c r="F34" s="129">
        <v>802.69</v>
      </c>
      <c r="G34" s="130">
        <v>377.96</v>
      </c>
      <c r="H34" s="97">
        <f t="shared" si="2"/>
        <v>47.086671068532056</v>
      </c>
    </row>
    <row r="35" spans="1:8" s="9" customFormat="1" ht="23.25" customHeight="1">
      <c r="A35" s="583"/>
      <c r="B35" s="610"/>
      <c r="C35" s="127" t="s">
        <v>27</v>
      </c>
      <c r="D35" s="128" t="s">
        <v>28</v>
      </c>
      <c r="E35" s="129">
        <v>0</v>
      </c>
      <c r="F35" s="129">
        <v>114.4</v>
      </c>
      <c r="G35" s="130">
        <v>53.88</v>
      </c>
      <c r="H35" s="97">
        <f t="shared" si="2"/>
        <v>47.0979020979021</v>
      </c>
    </row>
    <row r="36" spans="1:8" s="9" customFormat="1" ht="23.25" customHeight="1">
      <c r="A36" s="583"/>
      <c r="B36" s="610"/>
      <c r="C36" s="127" t="s">
        <v>29</v>
      </c>
      <c r="D36" s="128" t="s">
        <v>30</v>
      </c>
      <c r="E36" s="129">
        <v>0</v>
      </c>
      <c r="F36" s="129">
        <v>4000</v>
      </c>
      <c r="G36" s="130">
        <v>939.28</v>
      </c>
      <c r="H36" s="97">
        <f t="shared" si="2"/>
        <v>23.482</v>
      </c>
    </row>
    <row r="37" spans="1:8" s="9" customFormat="1" ht="23.25" customHeight="1">
      <c r="A37" s="583"/>
      <c r="B37" s="610"/>
      <c r="C37" s="127" t="s">
        <v>33</v>
      </c>
      <c r="D37" s="128" t="s">
        <v>34</v>
      </c>
      <c r="E37" s="129">
        <v>0</v>
      </c>
      <c r="F37" s="129">
        <v>1000</v>
      </c>
      <c r="G37" s="130">
        <v>371.6</v>
      </c>
      <c r="H37" s="97">
        <f t="shared" si="2"/>
        <v>37.160000000000004</v>
      </c>
    </row>
    <row r="38" spans="1:8" s="9" customFormat="1" ht="52.5" customHeight="1">
      <c r="A38" s="583"/>
      <c r="B38" s="611"/>
      <c r="C38" s="127" t="s">
        <v>268</v>
      </c>
      <c r="D38" s="208" t="s">
        <v>269</v>
      </c>
      <c r="E38" s="129">
        <v>75000</v>
      </c>
      <c r="F38" s="129">
        <v>61800</v>
      </c>
      <c r="G38" s="130">
        <v>61800</v>
      </c>
      <c r="H38" s="97">
        <f t="shared" si="2"/>
        <v>100</v>
      </c>
    </row>
    <row r="39" spans="1:8" s="9" customFormat="1" ht="27.75" customHeight="1">
      <c r="A39" s="583"/>
      <c r="B39" s="61" t="s">
        <v>41</v>
      </c>
      <c r="C39" s="62"/>
      <c r="D39" s="63" t="s">
        <v>42</v>
      </c>
      <c r="E39" s="64">
        <f>SUM(E40:E58)</f>
        <v>506143</v>
      </c>
      <c r="F39" s="64">
        <f>SUM(F40:F58)</f>
        <v>1181220.77</v>
      </c>
      <c r="G39" s="64">
        <f>SUM(G40:G58)</f>
        <v>370301.50999999995</v>
      </c>
      <c r="H39" s="65">
        <f t="shared" si="2"/>
        <v>31.349051710291203</v>
      </c>
    </row>
    <row r="40" spans="1:8" s="9" customFormat="1" ht="27.75" customHeight="1">
      <c r="A40" s="583"/>
      <c r="B40" s="609"/>
      <c r="C40" s="66" t="s">
        <v>63</v>
      </c>
      <c r="D40" s="35" t="s">
        <v>160</v>
      </c>
      <c r="E40" s="67">
        <v>4500</v>
      </c>
      <c r="F40" s="67">
        <v>4500</v>
      </c>
      <c r="G40" s="67">
        <v>1809.41</v>
      </c>
      <c r="H40" s="16">
        <f t="shared" si="2"/>
        <v>40.20911111111111</v>
      </c>
    </row>
    <row r="41" spans="1:8" s="9" customFormat="1" ht="27.75" customHeight="1">
      <c r="A41" s="583"/>
      <c r="B41" s="610"/>
      <c r="C41" s="66" t="s">
        <v>24</v>
      </c>
      <c r="D41" s="35" t="s">
        <v>25</v>
      </c>
      <c r="E41" s="67">
        <v>189152</v>
      </c>
      <c r="F41" s="67">
        <v>193152.02</v>
      </c>
      <c r="G41" s="67">
        <v>113091.19</v>
      </c>
      <c r="H41" s="16">
        <f t="shared" si="2"/>
        <v>58.55035323989881</v>
      </c>
    </row>
    <row r="42" spans="1:8" s="9" customFormat="1" ht="27.75" customHeight="1">
      <c r="A42" s="583"/>
      <c r="B42" s="610"/>
      <c r="C42" s="66" t="s">
        <v>133</v>
      </c>
      <c r="D42" s="35" t="s">
        <v>134</v>
      </c>
      <c r="E42" s="67">
        <v>16595</v>
      </c>
      <c r="F42" s="67">
        <v>15929.5</v>
      </c>
      <c r="G42" s="67">
        <v>15929.5</v>
      </c>
      <c r="H42" s="16">
        <f t="shared" si="2"/>
        <v>100</v>
      </c>
    </row>
    <row r="43" spans="1:8" s="9" customFormat="1" ht="27.75" customHeight="1">
      <c r="A43" s="583"/>
      <c r="B43" s="610"/>
      <c r="C43" s="66" t="s">
        <v>26</v>
      </c>
      <c r="D43" s="35" t="s">
        <v>135</v>
      </c>
      <c r="E43" s="67">
        <v>35001</v>
      </c>
      <c r="F43" s="67">
        <v>35561.03</v>
      </c>
      <c r="G43" s="67">
        <v>21597.52</v>
      </c>
      <c r="H43" s="16">
        <f t="shared" si="2"/>
        <v>60.733673912144845</v>
      </c>
    </row>
    <row r="44" spans="1:8" s="9" customFormat="1" ht="27.75" customHeight="1">
      <c r="A44" s="583"/>
      <c r="B44" s="610"/>
      <c r="C44" s="66" t="s">
        <v>27</v>
      </c>
      <c r="D44" s="35" t="s">
        <v>136</v>
      </c>
      <c r="E44" s="67">
        <v>4988</v>
      </c>
      <c r="F44" s="67">
        <v>5069.7</v>
      </c>
      <c r="G44" s="67">
        <v>2726.63</v>
      </c>
      <c r="H44" s="16">
        <f t="shared" si="2"/>
        <v>53.782866836301956</v>
      </c>
    </row>
    <row r="45" spans="1:8" s="9" customFormat="1" ht="27.75" customHeight="1">
      <c r="A45" s="583"/>
      <c r="B45" s="610"/>
      <c r="C45" s="68" t="s">
        <v>29</v>
      </c>
      <c r="D45" s="35" t="s">
        <v>30</v>
      </c>
      <c r="E45" s="69">
        <v>100000</v>
      </c>
      <c r="F45" s="69">
        <v>107131.69</v>
      </c>
      <c r="G45" s="69">
        <v>95868</v>
      </c>
      <c r="H45" s="16">
        <f t="shared" si="2"/>
        <v>89.48612684071352</v>
      </c>
    </row>
    <row r="46" spans="1:8" s="9" customFormat="1" ht="27.75" customHeight="1">
      <c r="A46" s="583"/>
      <c r="B46" s="610"/>
      <c r="C46" s="68" t="s">
        <v>270</v>
      </c>
      <c r="D46" s="35" t="s">
        <v>84</v>
      </c>
      <c r="E46" s="69">
        <v>0</v>
      </c>
      <c r="F46" s="69">
        <v>1000</v>
      </c>
      <c r="G46" s="69">
        <v>192.58</v>
      </c>
      <c r="H46" s="16">
        <f t="shared" si="2"/>
        <v>19.258</v>
      </c>
    </row>
    <row r="47" spans="1:8" s="9" customFormat="1" ht="27.75" customHeight="1">
      <c r="A47" s="583"/>
      <c r="B47" s="610"/>
      <c r="C47" s="68" t="s">
        <v>31</v>
      </c>
      <c r="D47" s="35" t="s">
        <v>32</v>
      </c>
      <c r="E47" s="69">
        <v>5000</v>
      </c>
      <c r="F47" s="69">
        <v>13000</v>
      </c>
      <c r="G47" s="69">
        <v>3107.28</v>
      </c>
      <c r="H47" s="16">
        <f t="shared" si="2"/>
        <v>23.902153846153848</v>
      </c>
    </row>
    <row r="48" spans="1:8" s="9" customFormat="1" ht="27.75" customHeight="1">
      <c r="A48" s="583"/>
      <c r="B48" s="610"/>
      <c r="C48" s="68" t="s">
        <v>142</v>
      </c>
      <c r="D48" s="35" t="s">
        <v>143</v>
      </c>
      <c r="E48" s="69">
        <v>600</v>
      </c>
      <c r="F48" s="69">
        <v>600</v>
      </c>
      <c r="G48" s="69">
        <v>200</v>
      </c>
      <c r="H48" s="16">
        <f t="shared" si="2"/>
        <v>33.33333333333333</v>
      </c>
    </row>
    <row r="49" spans="1:8" s="9" customFormat="1" ht="27.75" customHeight="1">
      <c r="A49" s="583"/>
      <c r="B49" s="610"/>
      <c r="C49" s="68" t="s">
        <v>33</v>
      </c>
      <c r="D49" s="35" t="s">
        <v>34</v>
      </c>
      <c r="E49" s="69">
        <v>17500</v>
      </c>
      <c r="F49" s="69">
        <v>8696</v>
      </c>
      <c r="G49" s="69">
        <v>1955.98</v>
      </c>
      <c r="H49" s="16">
        <f t="shared" si="2"/>
        <v>22.492870285188594</v>
      </c>
    </row>
    <row r="50" spans="1:8" s="9" customFormat="1" ht="24.75" customHeight="1">
      <c r="A50" s="583"/>
      <c r="B50" s="610"/>
      <c r="C50" s="68" t="s">
        <v>145</v>
      </c>
      <c r="D50" s="70" t="s">
        <v>274</v>
      </c>
      <c r="E50" s="69">
        <v>2000</v>
      </c>
      <c r="F50" s="69">
        <v>2000</v>
      </c>
      <c r="G50" s="69">
        <v>720.87</v>
      </c>
      <c r="H50" s="16">
        <f t="shared" si="2"/>
        <v>36.0435</v>
      </c>
    </row>
    <row r="51" spans="1:8" s="9" customFormat="1" ht="27.75" customHeight="1">
      <c r="A51" s="583"/>
      <c r="B51" s="610"/>
      <c r="C51" s="68" t="s">
        <v>129</v>
      </c>
      <c r="D51" s="35" t="s">
        <v>65</v>
      </c>
      <c r="E51" s="69">
        <v>1000</v>
      </c>
      <c r="F51" s="69">
        <v>1000</v>
      </c>
      <c r="G51" s="69">
        <v>267</v>
      </c>
      <c r="H51" s="16">
        <f t="shared" si="2"/>
        <v>26.700000000000003</v>
      </c>
    </row>
    <row r="52" spans="1:8" s="9" customFormat="1" ht="27.75" customHeight="1">
      <c r="A52" s="583"/>
      <c r="B52" s="610"/>
      <c r="C52" s="68" t="s">
        <v>48</v>
      </c>
      <c r="D52" s="35" t="s">
        <v>35</v>
      </c>
      <c r="E52" s="69">
        <v>17933</v>
      </c>
      <c r="F52" s="69">
        <v>17933</v>
      </c>
      <c r="G52" s="69">
        <v>15365.19</v>
      </c>
      <c r="H52" s="16">
        <f t="shared" si="2"/>
        <v>85.68109072659344</v>
      </c>
    </row>
    <row r="53" spans="1:8" s="9" customFormat="1" ht="27.75" customHeight="1">
      <c r="A53" s="583"/>
      <c r="B53" s="610"/>
      <c r="C53" s="68" t="s">
        <v>161</v>
      </c>
      <c r="D53" s="35" t="s">
        <v>146</v>
      </c>
      <c r="E53" s="69">
        <v>6600</v>
      </c>
      <c r="F53" s="69">
        <v>6600</v>
      </c>
      <c r="G53" s="69">
        <v>4950</v>
      </c>
      <c r="H53" s="16">
        <f t="shared" si="2"/>
        <v>75</v>
      </c>
    </row>
    <row r="54" spans="1:8" s="9" customFormat="1" ht="27.75" customHeight="1">
      <c r="A54" s="583"/>
      <c r="B54" s="610"/>
      <c r="C54" s="95" t="s">
        <v>52</v>
      </c>
      <c r="D54" s="60" t="s">
        <v>53</v>
      </c>
      <c r="E54" s="96">
        <v>5000</v>
      </c>
      <c r="F54" s="96">
        <v>5000</v>
      </c>
      <c r="G54" s="96">
        <v>4277.36</v>
      </c>
      <c r="H54" s="97">
        <f t="shared" si="2"/>
        <v>85.54719999999999</v>
      </c>
    </row>
    <row r="55" spans="1:8" s="9" customFormat="1" ht="27.75" customHeight="1">
      <c r="A55" s="583"/>
      <c r="B55" s="610"/>
      <c r="C55" s="68" t="s">
        <v>207</v>
      </c>
      <c r="D55" s="35" t="s">
        <v>208</v>
      </c>
      <c r="E55" s="69">
        <v>150</v>
      </c>
      <c r="F55" s="69">
        <v>150</v>
      </c>
      <c r="G55" s="69">
        <v>0</v>
      </c>
      <c r="H55" s="121">
        <v>0</v>
      </c>
    </row>
    <row r="56" spans="1:8" s="9" customFormat="1" ht="27.75" customHeight="1">
      <c r="A56" s="583"/>
      <c r="B56" s="610"/>
      <c r="C56" s="68" t="s">
        <v>162</v>
      </c>
      <c r="D56" s="35" t="s">
        <v>149</v>
      </c>
      <c r="E56" s="69">
        <v>2500</v>
      </c>
      <c r="F56" s="69">
        <v>3304</v>
      </c>
      <c r="G56" s="69">
        <v>3304</v>
      </c>
      <c r="H56" s="16">
        <f t="shared" si="2"/>
        <v>100</v>
      </c>
    </row>
    <row r="57" spans="1:8" s="9" customFormat="1" ht="27.75" customHeight="1">
      <c r="A57" s="583"/>
      <c r="B57" s="610"/>
      <c r="C57" s="71">
        <v>6050</v>
      </c>
      <c r="D57" s="72" t="s">
        <v>150</v>
      </c>
      <c r="E57" s="40">
        <v>67624</v>
      </c>
      <c r="F57" s="40">
        <v>661647.45</v>
      </c>
      <c r="G57" s="40">
        <v>53229.5</v>
      </c>
      <c r="H57" s="16">
        <f>G57/F57*100</f>
        <v>8.044994354621938</v>
      </c>
    </row>
    <row r="58" spans="1:8" s="9" customFormat="1" ht="27.75" customHeight="1">
      <c r="A58" s="584"/>
      <c r="B58" s="611"/>
      <c r="C58" s="71">
        <v>6060</v>
      </c>
      <c r="D58" s="72" t="s">
        <v>130</v>
      </c>
      <c r="E58" s="40">
        <v>30000</v>
      </c>
      <c r="F58" s="40">
        <v>98946.38</v>
      </c>
      <c r="G58" s="40">
        <v>31709.5</v>
      </c>
      <c r="H58" s="16">
        <f t="shared" si="2"/>
        <v>32.04715523700816</v>
      </c>
    </row>
    <row r="59" spans="1:8" s="10" customFormat="1" ht="31.5" customHeight="1">
      <c r="A59" s="83" t="s">
        <v>43</v>
      </c>
      <c r="B59" s="84" t="s">
        <v>43</v>
      </c>
      <c r="C59" s="83"/>
      <c r="D59" s="85" t="s">
        <v>44</v>
      </c>
      <c r="E59" s="33">
        <f>SUM(E60,E62)</f>
        <v>124780</v>
      </c>
      <c r="F59" s="33">
        <f>SUM(F60,F62)</f>
        <v>124780</v>
      </c>
      <c r="G59" s="33">
        <f>SUM(G60,G62)</f>
        <v>20086</v>
      </c>
      <c r="H59" s="86">
        <f t="shared" si="2"/>
        <v>16.09713095047283</v>
      </c>
    </row>
    <row r="60" spans="1:8" s="8" customFormat="1" ht="27" customHeight="1">
      <c r="A60" s="576"/>
      <c r="B60" s="73">
        <v>63003</v>
      </c>
      <c r="C60" s="74"/>
      <c r="D60" s="75" t="s">
        <v>206</v>
      </c>
      <c r="E60" s="76">
        <f>SUM(E61:E61)</f>
        <v>46900</v>
      </c>
      <c r="F60" s="76">
        <f>SUM(F61:F61)</f>
        <v>46900</v>
      </c>
      <c r="G60" s="76">
        <f>SUM(G61:G61)</f>
        <v>19300</v>
      </c>
      <c r="H60" s="77">
        <f t="shared" si="2"/>
        <v>41.15138592750533</v>
      </c>
    </row>
    <row r="61" spans="1:8" s="8" customFormat="1" ht="30" customHeight="1">
      <c r="A61" s="576"/>
      <c r="B61" s="93"/>
      <c r="C61" s="78" t="s">
        <v>45</v>
      </c>
      <c r="D61" s="79" t="s">
        <v>195</v>
      </c>
      <c r="E61" s="17">
        <v>46900</v>
      </c>
      <c r="F61" s="17">
        <v>46900</v>
      </c>
      <c r="G61" s="17">
        <v>19300</v>
      </c>
      <c r="H61" s="16">
        <f t="shared" si="2"/>
        <v>41.15138592750533</v>
      </c>
    </row>
    <row r="62" spans="1:8" s="8" customFormat="1" ht="23.25" customHeight="1">
      <c r="A62" s="576"/>
      <c r="B62" s="80" t="s">
        <v>46</v>
      </c>
      <c r="C62" s="81"/>
      <c r="D62" s="82" t="s">
        <v>23</v>
      </c>
      <c r="E62" s="27">
        <f>SUM(E63:E68)</f>
        <v>77880</v>
      </c>
      <c r="F62" s="27">
        <f>SUM(F63:F68)</f>
        <v>77880</v>
      </c>
      <c r="G62" s="27">
        <f>SUM(G63:G68)</f>
        <v>786</v>
      </c>
      <c r="H62" s="65">
        <f t="shared" si="2"/>
        <v>1.0092449922958397</v>
      </c>
    </row>
    <row r="63" spans="1:8" s="8" customFormat="1" ht="23.25" customHeight="1">
      <c r="A63" s="576"/>
      <c r="B63" s="615"/>
      <c r="C63" s="209" t="s">
        <v>26</v>
      </c>
      <c r="D63" s="35" t="s">
        <v>135</v>
      </c>
      <c r="E63" s="17">
        <v>500</v>
      </c>
      <c r="F63" s="17">
        <v>500</v>
      </c>
      <c r="G63" s="17">
        <v>0</v>
      </c>
      <c r="H63" s="16">
        <f t="shared" si="2"/>
        <v>0</v>
      </c>
    </row>
    <row r="64" spans="1:8" s="8" customFormat="1" ht="23.25" customHeight="1">
      <c r="A64" s="576"/>
      <c r="B64" s="616"/>
      <c r="C64" s="209" t="s">
        <v>27</v>
      </c>
      <c r="D64" s="35" t="s">
        <v>136</v>
      </c>
      <c r="E64" s="17">
        <v>80</v>
      </c>
      <c r="F64" s="17">
        <v>80</v>
      </c>
      <c r="G64" s="17">
        <v>0</v>
      </c>
      <c r="H64" s="16">
        <f t="shared" si="2"/>
        <v>0</v>
      </c>
    </row>
    <row r="65" spans="1:8" s="8" customFormat="1" ht="23.25" customHeight="1">
      <c r="A65" s="576"/>
      <c r="B65" s="616"/>
      <c r="C65" s="78" t="s">
        <v>128</v>
      </c>
      <c r="D65" s="35" t="s">
        <v>47</v>
      </c>
      <c r="E65" s="17">
        <v>6000</v>
      </c>
      <c r="F65" s="17">
        <v>6000</v>
      </c>
      <c r="G65" s="17">
        <v>0</v>
      </c>
      <c r="H65" s="16">
        <f t="shared" si="2"/>
        <v>0</v>
      </c>
    </row>
    <row r="66" spans="1:8" s="8" customFormat="1" ht="21" customHeight="1">
      <c r="A66" s="576"/>
      <c r="B66" s="616"/>
      <c r="C66" s="92" t="s">
        <v>29</v>
      </c>
      <c r="D66" s="113" t="s">
        <v>30</v>
      </c>
      <c r="E66" s="100">
        <v>800</v>
      </c>
      <c r="F66" s="100">
        <v>800</v>
      </c>
      <c r="G66" s="100">
        <v>0</v>
      </c>
      <c r="H66" s="99">
        <f t="shared" si="2"/>
        <v>0</v>
      </c>
    </row>
    <row r="67" spans="1:8" s="8" customFormat="1" ht="21" customHeight="1">
      <c r="A67" s="576"/>
      <c r="B67" s="616"/>
      <c r="C67" s="116" t="s">
        <v>247</v>
      </c>
      <c r="D67" s="225" t="s">
        <v>248</v>
      </c>
      <c r="E67" s="87">
        <v>500</v>
      </c>
      <c r="F67" s="87">
        <v>500</v>
      </c>
      <c r="G67" s="87">
        <v>500</v>
      </c>
      <c r="H67" s="16">
        <f>G67/F67*100</f>
        <v>100</v>
      </c>
    </row>
    <row r="68" spans="1:8" s="8" customFormat="1" ht="28.5" customHeight="1">
      <c r="A68" s="576"/>
      <c r="B68" s="617"/>
      <c r="C68" s="224">
        <v>6050</v>
      </c>
      <c r="D68" s="224" t="s">
        <v>150</v>
      </c>
      <c r="E68" s="223">
        <v>70000</v>
      </c>
      <c r="F68" s="223">
        <v>70000</v>
      </c>
      <c r="G68" s="223">
        <v>286</v>
      </c>
      <c r="H68" s="16">
        <f>G68/F68*100</f>
        <v>0.40857142857142853</v>
      </c>
    </row>
    <row r="69" spans="1:8" s="6" customFormat="1" ht="28.5" customHeight="1">
      <c r="A69" s="230">
        <v>700</v>
      </c>
      <c r="B69" s="230" t="s">
        <v>163</v>
      </c>
      <c r="C69" s="227"/>
      <c r="D69" s="229" t="s">
        <v>164</v>
      </c>
      <c r="E69" s="205">
        <f>SUM(E70,E91,E98)</f>
        <v>1448789</v>
      </c>
      <c r="F69" s="205">
        <f>SUM(F70,F91,F98)</f>
        <v>1476315.1400000001</v>
      </c>
      <c r="G69" s="205">
        <f>SUM(G70,G91,G98)</f>
        <v>793327.1799999999</v>
      </c>
      <c r="H69" s="228">
        <f aca="true" t="shared" si="3" ref="H69:H96">G69/F69*100</f>
        <v>53.73698057448627</v>
      </c>
    </row>
    <row r="70" spans="1:8" s="6" customFormat="1" ht="24" customHeight="1">
      <c r="A70" s="579"/>
      <c r="B70" s="221" t="s">
        <v>49</v>
      </c>
      <c r="C70" s="18"/>
      <c r="D70" s="18" t="s">
        <v>50</v>
      </c>
      <c r="E70" s="27">
        <f>SUM(E71:E90)</f>
        <v>1265589</v>
      </c>
      <c r="F70" s="27">
        <f>SUM(F71:F90)</f>
        <v>1274520.1400000001</v>
      </c>
      <c r="G70" s="27">
        <f>SUM(G71:G90)</f>
        <v>696177.65</v>
      </c>
      <c r="H70" s="98">
        <f t="shared" si="3"/>
        <v>54.6227264796302</v>
      </c>
    </row>
    <row r="71" spans="1:8" s="6" customFormat="1" ht="19.5" customHeight="1">
      <c r="A71" s="580"/>
      <c r="B71" s="618"/>
      <c r="C71" s="107" t="s">
        <v>63</v>
      </c>
      <c r="D71" s="70" t="s">
        <v>132</v>
      </c>
      <c r="E71" s="17">
        <v>6000</v>
      </c>
      <c r="F71" s="17">
        <v>6000</v>
      </c>
      <c r="G71" s="17">
        <v>4412.98</v>
      </c>
      <c r="H71" s="99">
        <f t="shared" si="3"/>
        <v>73.54966666666665</v>
      </c>
    </row>
    <row r="72" spans="1:8" s="6" customFormat="1" ht="20.25" customHeight="1">
      <c r="A72" s="580"/>
      <c r="B72" s="596"/>
      <c r="C72" s="107" t="s">
        <v>24</v>
      </c>
      <c r="D72" s="35" t="s">
        <v>25</v>
      </c>
      <c r="E72" s="17">
        <v>642509</v>
      </c>
      <c r="F72" s="17">
        <v>642509</v>
      </c>
      <c r="G72" s="17">
        <v>340659.91</v>
      </c>
      <c r="H72" s="99">
        <f t="shared" si="3"/>
        <v>53.02025496919109</v>
      </c>
    </row>
    <row r="73" spans="1:8" s="6" customFormat="1" ht="20.25" customHeight="1">
      <c r="A73" s="580"/>
      <c r="B73" s="596"/>
      <c r="C73" s="107" t="s">
        <v>133</v>
      </c>
      <c r="D73" s="35" t="s">
        <v>134</v>
      </c>
      <c r="E73" s="17">
        <v>48893</v>
      </c>
      <c r="F73" s="17">
        <v>48507.47</v>
      </c>
      <c r="G73" s="17">
        <v>48507.47</v>
      </c>
      <c r="H73" s="99">
        <f t="shared" si="3"/>
        <v>100</v>
      </c>
    </row>
    <row r="74" spans="1:8" s="6" customFormat="1" ht="18.75" customHeight="1">
      <c r="A74" s="580"/>
      <c r="B74" s="596"/>
      <c r="C74" s="107" t="s">
        <v>26</v>
      </c>
      <c r="D74" s="35" t="s">
        <v>135</v>
      </c>
      <c r="E74" s="17">
        <v>117845</v>
      </c>
      <c r="F74" s="17">
        <v>117778.73</v>
      </c>
      <c r="G74" s="17">
        <v>63861.4</v>
      </c>
      <c r="H74" s="99">
        <f t="shared" si="3"/>
        <v>54.22150502047356</v>
      </c>
    </row>
    <row r="75" spans="1:8" s="6" customFormat="1" ht="18" customHeight="1">
      <c r="A75" s="580"/>
      <c r="B75" s="596"/>
      <c r="C75" s="107" t="s">
        <v>27</v>
      </c>
      <c r="D75" s="35" t="s">
        <v>136</v>
      </c>
      <c r="E75" s="17">
        <v>16796</v>
      </c>
      <c r="F75" s="17">
        <v>16786.55</v>
      </c>
      <c r="G75" s="17">
        <v>7479.5</v>
      </c>
      <c r="H75" s="99">
        <f t="shared" si="3"/>
        <v>44.556505059109824</v>
      </c>
    </row>
    <row r="76" spans="1:8" s="6" customFormat="1" ht="18" customHeight="1">
      <c r="A76" s="580"/>
      <c r="B76" s="596"/>
      <c r="C76" s="107" t="s">
        <v>128</v>
      </c>
      <c r="D76" s="35" t="s">
        <v>225</v>
      </c>
      <c r="E76" s="17">
        <v>2100</v>
      </c>
      <c r="F76" s="17">
        <v>2100</v>
      </c>
      <c r="G76" s="17">
        <v>0</v>
      </c>
      <c r="H76" s="99">
        <f t="shared" si="3"/>
        <v>0</v>
      </c>
    </row>
    <row r="77" spans="1:8" s="6" customFormat="1" ht="18.75" customHeight="1">
      <c r="A77" s="580"/>
      <c r="B77" s="596"/>
      <c r="C77" s="107" t="s">
        <v>29</v>
      </c>
      <c r="D77" s="35" t="s">
        <v>139</v>
      </c>
      <c r="E77" s="17">
        <v>82900</v>
      </c>
      <c r="F77" s="17">
        <v>80900</v>
      </c>
      <c r="G77" s="17">
        <v>55351.36</v>
      </c>
      <c r="H77" s="99">
        <f t="shared" si="3"/>
        <v>68.41948084054388</v>
      </c>
    </row>
    <row r="78" spans="1:8" s="6" customFormat="1" ht="18.75" customHeight="1">
      <c r="A78" s="580"/>
      <c r="B78" s="596"/>
      <c r="C78" s="107" t="s">
        <v>131</v>
      </c>
      <c r="D78" s="35" t="s">
        <v>140</v>
      </c>
      <c r="E78" s="17">
        <v>78500</v>
      </c>
      <c r="F78" s="17">
        <v>78500</v>
      </c>
      <c r="G78" s="17">
        <v>40980.62</v>
      </c>
      <c r="H78" s="99">
        <f t="shared" si="3"/>
        <v>52.20461146496815</v>
      </c>
    </row>
    <row r="79" spans="1:8" s="6" customFormat="1" ht="18.75" customHeight="1">
      <c r="A79" s="580"/>
      <c r="B79" s="596"/>
      <c r="C79" s="107" t="s">
        <v>31</v>
      </c>
      <c r="D79" s="35" t="s">
        <v>141</v>
      </c>
      <c r="E79" s="17">
        <v>3000</v>
      </c>
      <c r="F79" s="17">
        <v>3000</v>
      </c>
      <c r="G79" s="17">
        <v>93.79</v>
      </c>
      <c r="H79" s="99">
        <f t="shared" si="3"/>
        <v>3.1263333333333336</v>
      </c>
    </row>
    <row r="80" spans="1:8" s="6" customFormat="1" ht="18" customHeight="1">
      <c r="A80" s="580"/>
      <c r="B80" s="596"/>
      <c r="C80" s="107" t="s">
        <v>142</v>
      </c>
      <c r="D80" s="35" t="s">
        <v>143</v>
      </c>
      <c r="E80" s="17">
        <v>1000</v>
      </c>
      <c r="F80" s="17">
        <v>1300</v>
      </c>
      <c r="G80" s="17">
        <v>1300</v>
      </c>
      <c r="H80" s="99">
        <f t="shared" si="3"/>
        <v>100</v>
      </c>
    </row>
    <row r="81" spans="1:8" s="6" customFormat="1" ht="18" customHeight="1">
      <c r="A81" s="580"/>
      <c r="B81" s="596"/>
      <c r="C81" s="107" t="s">
        <v>33</v>
      </c>
      <c r="D81" s="35" t="s">
        <v>144</v>
      </c>
      <c r="E81" s="17">
        <v>181000</v>
      </c>
      <c r="F81" s="17">
        <v>178907.39</v>
      </c>
      <c r="G81" s="17">
        <v>78233.6</v>
      </c>
      <c r="H81" s="99">
        <f t="shared" si="3"/>
        <v>43.728545813563095</v>
      </c>
    </row>
    <row r="82" spans="1:8" s="6" customFormat="1" ht="22.5" customHeight="1">
      <c r="A82" s="580"/>
      <c r="B82" s="596"/>
      <c r="C82" s="107" t="s">
        <v>145</v>
      </c>
      <c r="D82" s="70" t="s">
        <v>275</v>
      </c>
      <c r="E82" s="17">
        <v>3400</v>
      </c>
      <c r="F82" s="17">
        <v>3400</v>
      </c>
      <c r="G82" s="17">
        <v>1391.92</v>
      </c>
      <c r="H82" s="99">
        <f t="shared" si="3"/>
        <v>40.93882352941176</v>
      </c>
    </row>
    <row r="83" spans="1:8" s="6" customFormat="1" ht="17.25" customHeight="1">
      <c r="A83" s="580"/>
      <c r="B83" s="596"/>
      <c r="C83" s="226">
        <v>4410</v>
      </c>
      <c r="D83" s="101" t="s">
        <v>65</v>
      </c>
      <c r="E83" s="100">
        <v>3000</v>
      </c>
      <c r="F83" s="100">
        <v>3000</v>
      </c>
      <c r="G83" s="100">
        <v>2609.2</v>
      </c>
      <c r="H83" s="99">
        <f t="shared" si="3"/>
        <v>86.97333333333333</v>
      </c>
    </row>
    <row r="84" spans="1:8" s="6" customFormat="1" ht="19.5" customHeight="1">
      <c r="A84" s="580"/>
      <c r="B84" s="596"/>
      <c r="C84" s="226">
        <v>4430</v>
      </c>
      <c r="D84" s="101" t="s">
        <v>35</v>
      </c>
      <c r="E84" s="100">
        <v>5300</v>
      </c>
      <c r="F84" s="100">
        <v>5500</v>
      </c>
      <c r="G84" s="100">
        <v>5429.42</v>
      </c>
      <c r="H84" s="99">
        <f t="shared" si="3"/>
        <v>98.71672727272728</v>
      </c>
    </row>
    <row r="85" spans="1:8" s="6" customFormat="1" ht="19.5" customHeight="1">
      <c r="A85" s="580"/>
      <c r="B85" s="596"/>
      <c r="C85" s="226">
        <v>4440</v>
      </c>
      <c r="D85" s="101" t="s">
        <v>146</v>
      </c>
      <c r="E85" s="100">
        <v>25146</v>
      </c>
      <c r="F85" s="100">
        <v>25146</v>
      </c>
      <c r="G85" s="100">
        <v>20659.5</v>
      </c>
      <c r="H85" s="99">
        <f t="shared" si="3"/>
        <v>82.1581961345741</v>
      </c>
    </row>
    <row r="86" spans="1:8" s="6" customFormat="1" ht="18.75" customHeight="1">
      <c r="A86" s="580"/>
      <c r="B86" s="596"/>
      <c r="C86" s="226">
        <v>4480</v>
      </c>
      <c r="D86" s="101" t="s">
        <v>147</v>
      </c>
      <c r="E86" s="100">
        <v>6500</v>
      </c>
      <c r="F86" s="100">
        <v>6500</v>
      </c>
      <c r="G86" s="100">
        <v>2988</v>
      </c>
      <c r="H86" s="99">
        <f t="shared" si="3"/>
        <v>45.96923076923077</v>
      </c>
    </row>
    <row r="87" spans="1:8" s="6" customFormat="1" ht="18.75" customHeight="1">
      <c r="A87" s="580"/>
      <c r="B87" s="596"/>
      <c r="C87" s="226">
        <v>4530</v>
      </c>
      <c r="D87" s="101" t="s">
        <v>148</v>
      </c>
      <c r="E87" s="100">
        <v>10000</v>
      </c>
      <c r="F87" s="100">
        <v>10000</v>
      </c>
      <c r="G87" s="100">
        <v>5551.69</v>
      </c>
      <c r="H87" s="99">
        <f t="shared" si="3"/>
        <v>55.51689999999999</v>
      </c>
    </row>
    <row r="88" spans="1:8" s="6" customFormat="1" ht="24" customHeight="1">
      <c r="A88" s="580"/>
      <c r="B88" s="596"/>
      <c r="C88" s="226">
        <v>4610</v>
      </c>
      <c r="D88" s="102" t="s">
        <v>208</v>
      </c>
      <c r="E88" s="100">
        <v>30700</v>
      </c>
      <c r="F88" s="100">
        <v>30700</v>
      </c>
      <c r="G88" s="100">
        <v>14538.36</v>
      </c>
      <c r="H88" s="99">
        <f t="shared" si="3"/>
        <v>47.35622149837134</v>
      </c>
    </row>
    <row r="89" spans="1:8" s="6" customFormat="1" ht="18" customHeight="1">
      <c r="A89" s="580"/>
      <c r="B89" s="596"/>
      <c r="C89" s="226">
        <v>4700</v>
      </c>
      <c r="D89" s="101" t="s">
        <v>149</v>
      </c>
      <c r="E89" s="103">
        <v>1000</v>
      </c>
      <c r="F89" s="103">
        <v>2300</v>
      </c>
      <c r="G89" s="103">
        <v>2128.93</v>
      </c>
      <c r="H89" s="16">
        <f t="shared" si="3"/>
        <v>92.56217391304347</v>
      </c>
    </row>
    <row r="90" spans="1:8" s="6" customFormat="1" ht="18" customHeight="1">
      <c r="A90" s="580"/>
      <c r="B90" s="619"/>
      <c r="C90" s="226">
        <v>6050</v>
      </c>
      <c r="D90" s="101" t="s">
        <v>150</v>
      </c>
      <c r="E90" s="87">
        <v>0</v>
      </c>
      <c r="F90" s="87">
        <v>11685</v>
      </c>
      <c r="G90" s="87">
        <v>0</v>
      </c>
      <c r="H90" s="16">
        <f t="shared" si="3"/>
        <v>0</v>
      </c>
    </row>
    <row r="91" spans="1:8" s="8" customFormat="1" ht="31.5" customHeight="1">
      <c r="A91" s="633"/>
      <c r="B91" s="111" t="s">
        <v>51</v>
      </c>
      <c r="C91" s="118"/>
      <c r="D91" s="169" t="s">
        <v>222</v>
      </c>
      <c r="E91" s="104">
        <f>SUM(E92:E97)</f>
        <v>60200</v>
      </c>
      <c r="F91" s="104">
        <f>SUM(F92:F97)</f>
        <v>65570</v>
      </c>
      <c r="G91" s="104">
        <f>SUM(G92:G97)</f>
        <v>46158.71</v>
      </c>
      <c r="H91" s="105">
        <f t="shared" si="3"/>
        <v>70.39608052463016</v>
      </c>
    </row>
    <row r="92" spans="1:8" s="11" customFormat="1" ht="27.75" customHeight="1">
      <c r="A92" s="633"/>
      <c r="B92" s="596"/>
      <c r="C92" s="107" t="s">
        <v>33</v>
      </c>
      <c r="D92" s="113" t="s">
        <v>34</v>
      </c>
      <c r="E92" s="100">
        <v>45000</v>
      </c>
      <c r="F92" s="100">
        <v>42180</v>
      </c>
      <c r="G92" s="100">
        <v>27854.7</v>
      </c>
      <c r="H92" s="16">
        <f t="shared" si="3"/>
        <v>66.03769559032717</v>
      </c>
    </row>
    <row r="93" spans="1:8" s="11" customFormat="1" ht="27.75" customHeight="1">
      <c r="A93" s="633"/>
      <c r="B93" s="596"/>
      <c r="C93" s="119" t="s">
        <v>232</v>
      </c>
      <c r="D93" s="109" t="s">
        <v>233</v>
      </c>
      <c r="E93" s="87">
        <v>200</v>
      </c>
      <c r="F93" s="87">
        <v>1200</v>
      </c>
      <c r="G93" s="87">
        <v>120</v>
      </c>
      <c r="H93" s="16">
        <f t="shared" si="3"/>
        <v>10</v>
      </c>
    </row>
    <row r="94" spans="1:8" s="11" customFormat="1" ht="27.75" customHeight="1">
      <c r="A94" s="633"/>
      <c r="B94" s="596"/>
      <c r="C94" s="119" t="s">
        <v>271</v>
      </c>
      <c r="D94" s="109" t="s">
        <v>272</v>
      </c>
      <c r="E94" s="87">
        <v>0</v>
      </c>
      <c r="F94" s="87">
        <v>466</v>
      </c>
      <c r="G94" s="87">
        <v>466</v>
      </c>
      <c r="H94" s="16">
        <f t="shared" si="3"/>
        <v>100</v>
      </c>
    </row>
    <row r="95" spans="1:8" s="11" customFormat="1" ht="27.75" customHeight="1">
      <c r="A95" s="633"/>
      <c r="B95" s="596"/>
      <c r="C95" s="110" t="s">
        <v>249</v>
      </c>
      <c r="D95" s="117" t="s">
        <v>250</v>
      </c>
      <c r="E95" s="87">
        <v>0</v>
      </c>
      <c r="F95" s="87">
        <v>185</v>
      </c>
      <c r="G95" s="87">
        <v>184.36</v>
      </c>
      <c r="H95" s="16">
        <f t="shared" si="3"/>
        <v>99.65405405405406</v>
      </c>
    </row>
    <row r="96" spans="1:11" s="11" customFormat="1" ht="27.75" customHeight="1">
      <c r="A96" s="633"/>
      <c r="B96" s="596"/>
      <c r="C96" s="110" t="s">
        <v>251</v>
      </c>
      <c r="D96" s="117" t="s">
        <v>252</v>
      </c>
      <c r="E96" s="87">
        <v>0</v>
      </c>
      <c r="F96" s="87">
        <v>5</v>
      </c>
      <c r="G96" s="87">
        <v>4.89</v>
      </c>
      <c r="H96" s="16">
        <f t="shared" si="3"/>
        <v>97.8</v>
      </c>
      <c r="K96" s="210"/>
    </row>
    <row r="97" spans="1:8" s="11" customFormat="1" ht="27.75" customHeight="1">
      <c r="A97" s="633"/>
      <c r="B97" s="596"/>
      <c r="C97" s="108" t="s">
        <v>52</v>
      </c>
      <c r="D97" s="109" t="s">
        <v>53</v>
      </c>
      <c r="E97" s="87">
        <v>15000</v>
      </c>
      <c r="F97" s="87">
        <v>21534</v>
      </c>
      <c r="G97" s="87">
        <v>17528.76</v>
      </c>
      <c r="H97" s="16">
        <f aca="true" t="shared" si="4" ref="H97:H109">G97/F97*100</f>
        <v>81.40039008080244</v>
      </c>
    </row>
    <row r="98" spans="1:8" s="11" customFormat="1" ht="27.75" customHeight="1">
      <c r="A98" s="633"/>
      <c r="B98" s="132" t="s">
        <v>54</v>
      </c>
      <c r="C98" s="110"/>
      <c r="D98" s="111" t="s">
        <v>23</v>
      </c>
      <c r="E98" s="133">
        <f>SUM(E99:E101)</f>
        <v>123000</v>
      </c>
      <c r="F98" s="133">
        <f>SUM(F99:F101)</f>
        <v>136225</v>
      </c>
      <c r="G98" s="133">
        <f>SUM(G99:G101)</f>
        <v>50990.82</v>
      </c>
      <c r="H98" s="134">
        <f t="shared" si="4"/>
        <v>37.431323178564874</v>
      </c>
    </row>
    <row r="99" spans="1:8" s="11" customFormat="1" ht="28.5" customHeight="1">
      <c r="A99" s="633"/>
      <c r="B99" s="590"/>
      <c r="C99" s="110" t="s">
        <v>207</v>
      </c>
      <c r="D99" s="135" t="s">
        <v>192</v>
      </c>
      <c r="E99" s="136">
        <v>1000</v>
      </c>
      <c r="F99" s="106">
        <v>1000</v>
      </c>
      <c r="G99" s="106">
        <v>0</v>
      </c>
      <c r="H99" s="121">
        <v>0</v>
      </c>
    </row>
    <row r="100" spans="1:8" s="11" customFormat="1" ht="26.25" customHeight="1">
      <c r="A100" s="634"/>
      <c r="B100" s="590"/>
      <c r="C100" s="110" t="s">
        <v>55</v>
      </c>
      <c r="D100" s="137" t="s">
        <v>150</v>
      </c>
      <c r="E100" s="138">
        <v>73800</v>
      </c>
      <c r="F100" s="139">
        <v>87025</v>
      </c>
      <c r="G100" s="140">
        <v>8118</v>
      </c>
      <c r="H100" s="99">
        <f t="shared" si="4"/>
        <v>9.328353921286986</v>
      </c>
    </row>
    <row r="101" spans="1:8" s="11" customFormat="1" ht="26.25" customHeight="1">
      <c r="A101" s="635"/>
      <c r="B101" s="590"/>
      <c r="C101" s="110" t="s">
        <v>234</v>
      </c>
      <c r="D101" s="141" t="s">
        <v>235</v>
      </c>
      <c r="E101" s="87">
        <v>48200</v>
      </c>
      <c r="F101" s="87">
        <v>48200</v>
      </c>
      <c r="G101" s="87">
        <v>42872.82</v>
      </c>
      <c r="H101" s="99">
        <f t="shared" si="4"/>
        <v>88.94775933609958</v>
      </c>
    </row>
    <row r="102" spans="1:8" s="11" customFormat="1" ht="27" customHeight="1">
      <c r="A102" s="24" t="s">
        <v>56</v>
      </c>
      <c r="B102" s="218"/>
      <c r="C102" s="218"/>
      <c r="D102" s="219" t="s">
        <v>57</v>
      </c>
      <c r="E102" s="167">
        <f>SUM(E103,E108,E112)</f>
        <v>181033</v>
      </c>
      <c r="F102" s="167">
        <f>SUM(F103,F108,F112)</f>
        <v>184389.76</v>
      </c>
      <c r="G102" s="168">
        <f>SUM(G103,G108,G112)</f>
        <v>109004.82</v>
      </c>
      <c r="H102" s="220">
        <f t="shared" si="4"/>
        <v>59.11652577670257</v>
      </c>
    </row>
    <row r="103" spans="1:8" s="11" customFormat="1" ht="27" customHeight="1">
      <c r="A103" s="636"/>
      <c r="B103" s="18" t="s">
        <v>58</v>
      </c>
      <c r="C103" s="20"/>
      <c r="D103" s="18" t="s">
        <v>223</v>
      </c>
      <c r="E103" s="34">
        <f>SUM(E104:E107)</f>
        <v>21670</v>
      </c>
      <c r="F103" s="34">
        <f>SUM(F104:F107)</f>
        <v>20970</v>
      </c>
      <c r="G103" s="34">
        <f>SUM(G104:G107)</f>
        <v>15685</v>
      </c>
      <c r="H103" s="142">
        <f t="shared" si="4"/>
        <v>74.79732951835956</v>
      </c>
    </row>
    <row r="104" spans="1:8" s="11" customFormat="1" ht="21" customHeight="1">
      <c r="A104" s="636"/>
      <c r="B104" s="587"/>
      <c r="C104" s="20" t="s">
        <v>26</v>
      </c>
      <c r="D104" s="35" t="s">
        <v>209</v>
      </c>
      <c r="E104" s="17">
        <v>50</v>
      </c>
      <c r="F104" s="17">
        <v>50</v>
      </c>
      <c r="G104" s="17">
        <v>0</v>
      </c>
      <c r="H104" s="28">
        <f t="shared" si="4"/>
        <v>0</v>
      </c>
    </row>
    <row r="105" spans="1:8" s="11" customFormat="1" ht="23.25" customHeight="1">
      <c r="A105" s="636"/>
      <c r="B105" s="588"/>
      <c r="C105" s="20" t="s">
        <v>27</v>
      </c>
      <c r="D105" s="35" t="s">
        <v>136</v>
      </c>
      <c r="E105" s="17">
        <v>20</v>
      </c>
      <c r="F105" s="17">
        <v>20</v>
      </c>
      <c r="G105" s="17">
        <v>0</v>
      </c>
      <c r="H105" s="28">
        <f t="shared" si="4"/>
        <v>0</v>
      </c>
    </row>
    <row r="106" spans="1:8" s="11" customFormat="1" ht="18.75" customHeight="1">
      <c r="A106" s="636"/>
      <c r="B106" s="588"/>
      <c r="C106" s="20" t="s">
        <v>128</v>
      </c>
      <c r="D106" s="35" t="s">
        <v>138</v>
      </c>
      <c r="E106" s="17">
        <v>1600</v>
      </c>
      <c r="F106" s="17">
        <v>1600</v>
      </c>
      <c r="G106" s="17">
        <v>169</v>
      </c>
      <c r="H106" s="28">
        <f t="shared" si="4"/>
        <v>10.5625</v>
      </c>
    </row>
    <row r="107" spans="1:8" s="11" customFormat="1" ht="20.25" customHeight="1">
      <c r="A107" s="636"/>
      <c r="B107" s="594"/>
      <c r="C107" s="20" t="s">
        <v>33</v>
      </c>
      <c r="D107" s="35" t="s">
        <v>34</v>
      </c>
      <c r="E107" s="17">
        <v>20000</v>
      </c>
      <c r="F107" s="17">
        <v>19300</v>
      </c>
      <c r="G107" s="17">
        <v>15516</v>
      </c>
      <c r="H107" s="28">
        <f t="shared" si="4"/>
        <v>80.39378238341969</v>
      </c>
    </row>
    <row r="108" spans="1:8" s="11" customFormat="1" ht="27" customHeight="1">
      <c r="A108" s="636"/>
      <c r="B108" s="43" t="s">
        <v>253</v>
      </c>
      <c r="C108" s="18"/>
      <c r="D108" s="18" t="s">
        <v>254</v>
      </c>
      <c r="E108" s="34">
        <f>SUM(E109:E111)</f>
        <v>18100</v>
      </c>
      <c r="F108" s="34">
        <f>SUM(F109:F111)</f>
        <v>22800</v>
      </c>
      <c r="G108" s="34">
        <f>SUM(G109:G111)</f>
        <v>21173</v>
      </c>
      <c r="H108" s="112">
        <f t="shared" si="4"/>
        <v>92.8640350877193</v>
      </c>
    </row>
    <row r="109" spans="1:8" s="11" customFormat="1" ht="21.75" customHeight="1">
      <c r="A109" s="636"/>
      <c r="B109" s="606"/>
      <c r="C109" s="20" t="s">
        <v>29</v>
      </c>
      <c r="D109" s="35" t="s">
        <v>30</v>
      </c>
      <c r="E109" s="17">
        <v>100</v>
      </c>
      <c r="F109" s="17">
        <v>100</v>
      </c>
      <c r="G109" s="17">
        <v>0</v>
      </c>
      <c r="H109" s="28">
        <f t="shared" si="4"/>
        <v>0</v>
      </c>
    </row>
    <row r="110" spans="1:8" s="11" customFormat="1" ht="21" customHeight="1">
      <c r="A110" s="636"/>
      <c r="B110" s="588"/>
      <c r="C110" s="20" t="s">
        <v>33</v>
      </c>
      <c r="D110" s="35" t="s">
        <v>34</v>
      </c>
      <c r="E110" s="17">
        <v>15000</v>
      </c>
      <c r="F110" s="17">
        <v>18200</v>
      </c>
      <c r="G110" s="17">
        <v>17773.5</v>
      </c>
      <c r="H110" s="19">
        <f aca="true" t="shared" si="5" ref="H110:H128">G110/F110*100</f>
        <v>97.6565934065934</v>
      </c>
    </row>
    <row r="111" spans="1:8" s="11" customFormat="1" ht="21" customHeight="1">
      <c r="A111" s="636"/>
      <c r="B111" s="594"/>
      <c r="C111" s="20" t="s">
        <v>48</v>
      </c>
      <c r="D111" s="35" t="s">
        <v>35</v>
      </c>
      <c r="E111" s="17">
        <v>3000</v>
      </c>
      <c r="F111" s="17">
        <v>4500</v>
      </c>
      <c r="G111" s="143">
        <v>3399.5</v>
      </c>
      <c r="H111" s="19">
        <f t="shared" si="5"/>
        <v>75.54444444444445</v>
      </c>
    </row>
    <row r="112" spans="1:8" s="11" customFormat="1" ht="26.25" customHeight="1">
      <c r="A112" s="636"/>
      <c r="B112" s="144" t="s">
        <v>59</v>
      </c>
      <c r="C112" s="145"/>
      <c r="D112" s="211" t="s">
        <v>60</v>
      </c>
      <c r="E112" s="146">
        <f>SUM(E113:E128)</f>
        <v>141263</v>
      </c>
      <c r="F112" s="146">
        <f>SUM(F113:F128)</f>
        <v>140619.76</v>
      </c>
      <c r="G112" s="147">
        <f>SUM(G113:G128)</f>
        <v>72146.82</v>
      </c>
      <c r="H112" s="148">
        <f t="shared" si="5"/>
        <v>51.306317120723286</v>
      </c>
    </row>
    <row r="113" spans="1:8" s="11" customFormat="1" ht="24.75" customHeight="1">
      <c r="A113" s="637"/>
      <c r="B113" s="589"/>
      <c r="C113" s="149">
        <v>3020</v>
      </c>
      <c r="D113" s="42" t="s">
        <v>210</v>
      </c>
      <c r="E113" s="69">
        <v>800</v>
      </c>
      <c r="F113" s="69">
        <v>800</v>
      </c>
      <c r="G113" s="150">
        <v>645.3</v>
      </c>
      <c r="H113" s="19">
        <f t="shared" si="5"/>
        <v>80.6625</v>
      </c>
    </row>
    <row r="114" spans="1:8" s="11" customFormat="1" ht="19.5" customHeight="1">
      <c r="A114" s="637"/>
      <c r="B114" s="590"/>
      <c r="C114" s="149">
        <v>4010</v>
      </c>
      <c r="D114" s="35" t="s">
        <v>25</v>
      </c>
      <c r="E114" s="69">
        <v>69283</v>
      </c>
      <c r="F114" s="69">
        <v>69283</v>
      </c>
      <c r="G114" s="69">
        <v>35228.07</v>
      </c>
      <c r="H114" s="19">
        <f t="shared" si="5"/>
        <v>50.846629043199634</v>
      </c>
    </row>
    <row r="115" spans="1:8" s="11" customFormat="1" ht="19.5" customHeight="1">
      <c r="A115" s="637"/>
      <c r="B115" s="590"/>
      <c r="C115" s="149">
        <v>4040</v>
      </c>
      <c r="D115" s="35" t="s">
        <v>134</v>
      </c>
      <c r="E115" s="69">
        <v>5736</v>
      </c>
      <c r="F115" s="69">
        <v>5616.27</v>
      </c>
      <c r="G115" s="69">
        <v>5616.27</v>
      </c>
      <c r="H115" s="19">
        <f t="shared" si="5"/>
        <v>100</v>
      </c>
    </row>
    <row r="116" spans="1:8" s="11" customFormat="1" ht="18.75" customHeight="1">
      <c r="A116" s="637"/>
      <c r="B116" s="590"/>
      <c r="C116" s="149">
        <v>4110</v>
      </c>
      <c r="D116" s="35" t="s">
        <v>135</v>
      </c>
      <c r="E116" s="69">
        <v>12896</v>
      </c>
      <c r="F116" s="69">
        <v>12875.42</v>
      </c>
      <c r="G116" s="69">
        <v>6888.83</v>
      </c>
      <c r="H116" s="19">
        <f t="shared" si="5"/>
        <v>53.50373036374736</v>
      </c>
    </row>
    <row r="117" spans="1:8" s="11" customFormat="1" ht="19.5" customHeight="1">
      <c r="A117" s="637"/>
      <c r="B117" s="590"/>
      <c r="C117" s="151">
        <v>4120</v>
      </c>
      <c r="D117" s="113" t="s">
        <v>136</v>
      </c>
      <c r="E117" s="69">
        <v>1838</v>
      </c>
      <c r="F117" s="69">
        <v>1835.07</v>
      </c>
      <c r="G117" s="69">
        <v>362.56</v>
      </c>
      <c r="H117" s="19">
        <f t="shared" si="5"/>
        <v>19.757284463262984</v>
      </c>
    </row>
    <row r="118" spans="1:8" s="11" customFormat="1" ht="20.25" customHeight="1">
      <c r="A118" s="637"/>
      <c r="B118" s="590"/>
      <c r="C118" s="152">
        <v>4210</v>
      </c>
      <c r="D118" s="153" t="s">
        <v>30</v>
      </c>
      <c r="E118" s="154">
        <v>8800</v>
      </c>
      <c r="F118" s="69">
        <v>8300</v>
      </c>
      <c r="G118" s="69">
        <v>5593.86</v>
      </c>
      <c r="H118" s="19">
        <f t="shared" si="5"/>
        <v>67.39590361445784</v>
      </c>
    </row>
    <row r="119" spans="1:8" s="11" customFormat="1" ht="19.5" customHeight="1">
      <c r="A119" s="637"/>
      <c r="B119" s="590"/>
      <c r="C119" s="155">
        <v>4260</v>
      </c>
      <c r="D119" s="156" t="s">
        <v>140</v>
      </c>
      <c r="E119" s="157">
        <v>7000</v>
      </c>
      <c r="F119" s="22">
        <v>7000</v>
      </c>
      <c r="G119" s="22">
        <v>3836.47</v>
      </c>
      <c r="H119" s="19">
        <f t="shared" si="5"/>
        <v>54.806714285714285</v>
      </c>
    </row>
    <row r="120" spans="1:8" s="11" customFormat="1" ht="19.5" customHeight="1">
      <c r="A120" s="637"/>
      <c r="B120" s="590"/>
      <c r="C120" s="155">
        <v>4270</v>
      </c>
      <c r="D120" s="156" t="s">
        <v>32</v>
      </c>
      <c r="E120" s="23">
        <v>200</v>
      </c>
      <c r="F120" s="23">
        <v>200</v>
      </c>
      <c r="G120" s="23">
        <v>49.2</v>
      </c>
      <c r="H120" s="158">
        <f t="shared" si="5"/>
        <v>24.6</v>
      </c>
    </row>
    <row r="121" spans="1:8" s="11" customFormat="1" ht="19.5" customHeight="1">
      <c r="A121" s="637"/>
      <c r="B121" s="590"/>
      <c r="C121" s="135">
        <v>4280</v>
      </c>
      <c r="D121" s="141" t="s">
        <v>143</v>
      </c>
      <c r="E121" s="23">
        <v>200</v>
      </c>
      <c r="F121" s="23">
        <v>200</v>
      </c>
      <c r="G121" s="23">
        <v>50</v>
      </c>
      <c r="H121" s="19">
        <f t="shared" si="5"/>
        <v>25</v>
      </c>
    </row>
    <row r="122" spans="1:8" s="11" customFormat="1" ht="21" customHeight="1">
      <c r="A122" s="637"/>
      <c r="B122" s="590"/>
      <c r="C122" s="159">
        <v>4300</v>
      </c>
      <c r="D122" s="153" t="s">
        <v>34</v>
      </c>
      <c r="E122" s="23">
        <v>24500</v>
      </c>
      <c r="F122" s="23">
        <v>24500</v>
      </c>
      <c r="G122" s="23">
        <v>9832.32</v>
      </c>
      <c r="H122" s="19">
        <f t="shared" si="5"/>
        <v>40.131918367346934</v>
      </c>
    </row>
    <row r="123" spans="1:8" s="11" customFormat="1" ht="24" customHeight="1">
      <c r="A123" s="637"/>
      <c r="B123" s="590"/>
      <c r="C123" s="155">
        <v>4360</v>
      </c>
      <c r="D123" s="70" t="s">
        <v>274</v>
      </c>
      <c r="E123" s="23">
        <v>500</v>
      </c>
      <c r="F123" s="23">
        <v>500</v>
      </c>
      <c r="G123" s="23">
        <v>500</v>
      </c>
      <c r="H123" s="158">
        <f t="shared" si="5"/>
        <v>100</v>
      </c>
    </row>
    <row r="124" spans="1:8" s="11" customFormat="1" ht="20.25" customHeight="1">
      <c r="A124" s="637"/>
      <c r="B124" s="590"/>
      <c r="C124" s="135">
        <v>4410</v>
      </c>
      <c r="D124" s="141" t="s">
        <v>65</v>
      </c>
      <c r="E124" s="23">
        <v>200</v>
      </c>
      <c r="F124" s="23">
        <v>200</v>
      </c>
      <c r="G124" s="23">
        <v>0</v>
      </c>
      <c r="H124" s="19">
        <v>0</v>
      </c>
    </row>
    <row r="125" spans="1:8" s="11" customFormat="1" ht="19.5" customHeight="1">
      <c r="A125" s="637"/>
      <c r="B125" s="590"/>
      <c r="C125" s="160">
        <v>4430</v>
      </c>
      <c r="D125" s="161" t="s">
        <v>35</v>
      </c>
      <c r="E125" s="162">
        <v>550</v>
      </c>
      <c r="F125" s="23">
        <v>550</v>
      </c>
      <c r="G125" s="23">
        <v>440</v>
      </c>
      <c r="H125" s="19">
        <f t="shared" si="5"/>
        <v>80</v>
      </c>
    </row>
    <row r="126" spans="1:8" s="11" customFormat="1" ht="21" customHeight="1">
      <c r="A126" s="637"/>
      <c r="B126" s="590"/>
      <c r="C126" s="160">
        <v>4440</v>
      </c>
      <c r="D126" s="161" t="s">
        <v>146</v>
      </c>
      <c r="E126" s="162">
        <v>2200</v>
      </c>
      <c r="F126" s="23">
        <v>2200</v>
      </c>
      <c r="G126" s="23">
        <v>1650</v>
      </c>
      <c r="H126" s="19">
        <f t="shared" si="5"/>
        <v>75</v>
      </c>
    </row>
    <row r="127" spans="1:8" s="11" customFormat="1" ht="19.5" customHeight="1">
      <c r="A127" s="637"/>
      <c r="B127" s="590"/>
      <c r="C127" s="160">
        <v>4530</v>
      </c>
      <c r="D127" s="161" t="s">
        <v>53</v>
      </c>
      <c r="E127" s="162">
        <v>6000</v>
      </c>
      <c r="F127" s="23">
        <v>6000</v>
      </c>
      <c r="G127" s="23">
        <v>1393.94</v>
      </c>
      <c r="H127" s="19">
        <f t="shared" si="5"/>
        <v>23.232333333333337</v>
      </c>
    </row>
    <row r="128" spans="1:8" s="11" customFormat="1" ht="30.75" customHeight="1">
      <c r="A128" s="637"/>
      <c r="B128" s="591"/>
      <c r="C128" s="155">
        <v>4700</v>
      </c>
      <c r="D128" s="163" t="s">
        <v>149</v>
      </c>
      <c r="E128" s="164">
        <v>560</v>
      </c>
      <c r="F128" s="165">
        <v>560</v>
      </c>
      <c r="G128" s="166">
        <v>60</v>
      </c>
      <c r="H128" s="19">
        <f t="shared" si="5"/>
        <v>10.714285714285714</v>
      </c>
    </row>
    <row r="129" spans="1:8" s="6" customFormat="1" ht="32.25" customHeight="1">
      <c r="A129" s="196">
        <v>750</v>
      </c>
      <c r="B129" s="197" t="s">
        <v>173</v>
      </c>
      <c r="C129" s="197"/>
      <c r="D129" s="197" t="s">
        <v>174</v>
      </c>
      <c r="E129" s="198">
        <f>SUM(E130,E144,E151,E199,E173,E183)</f>
        <v>3661649</v>
      </c>
      <c r="F129" s="198">
        <f>SUM(F130,F144,F151,F199,F173,F183)</f>
        <v>3688441.93</v>
      </c>
      <c r="G129" s="198">
        <f>SUM(G130,G144,G151,G199,G173,G183)</f>
        <v>1981746.3400000003</v>
      </c>
      <c r="H129" s="199">
        <f aca="true" t="shared" si="6" ref="H129:H136">G129/F129*100</f>
        <v>53.72854927934301</v>
      </c>
    </row>
    <row r="130" spans="1:9" s="6" customFormat="1" ht="27.75" customHeight="1">
      <c r="A130" s="579"/>
      <c r="B130" s="169" t="s">
        <v>61</v>
      </c>
      <c r="C130" s="170"/>
      <c r="D130" s="63" t="s">
        <v>62</v>
      </c>
      <c r="E130" s="34">
        <f>SUM(E131:E143)</f>
        <v>175345</v>
      </c>
      <c r="F130" s="34">
        <f>SUM(F131:F143)</f>
        <v>180618</v>
      </c>
      <c r="G130" s="34">
        <f>SUM(G131:G143)</f>
        <v>97492.41999999998</v>
      </c>
      <c r="H130" s="142">
        <f t="shared" si="6"/>
        <v>53.97713406194288</v>
      </c>
      <c r="I130" s="44"/>
    </row>
    <row r="131" spans="1:9" s="6" customFormat="1" ht="28.5" customHeight="1">
      <c r="A131" s="580"/>
      <c r="B131" s="533"/>
      <c r="C131" s="170" t="s">
        <v>63</v>
      </c>
      <c r="D131" s="171" t="s">
        <v>72</v>
      </c>
      <c r="E131" s="172">
        <v>600</v>
      </c>
      <c r="F131" s="172">
        <v>600</v>
      </c>
      <c r="G131" s="172">
        <v>600</v>
      </c>
      <c r="H131" s="173">
        <f t="shared" si="6"/>
        <v>100</v>
      </c>
      <c r="I131" s="44"/>
    </row>
    <row r="132" spans="1:9" s="11" customFormat="1" ht="21.75" customHeight="1">
      <c r="A132" s="581"/>
      <c r="B132" s="533"/>
      <c r="C132" s="20" t="s">
        <v>24</v>
      </c>
      <c r="D132" s="35" t="s">
        <v>25</v>
      </c>
      <c r="E132" s="172">
        <v>123400</v>
      </c>
      <c r="F132" s="172">
        <v>127291.09</v>
      </c>
      <c r="G132" s="172">
        <v>66879.09</v>
      </c>
      <c r="H132" s="173">
        <f t="shared" si="6"/>
        <v>52.540275992608755</v>
      </c>
      <c r="I132" s="12"/>
    </row>
    <row r="133" spans="1:9" ht="12.75" customHeight="1" hidden="1">
      <c r="A133" s="581"/>
      <c r="B133" s="533"/>
      <c r="C133" s="174"/>
      <c r="D133" s="175"/>
      <c r="E133" s="176"/>
      <c r="F133" s="176"/>
      <c r="G133" s="176"/>
      <c r="H133" s="173" t="e">
        <f t="shared" si="6"/>
        <v>#DIV/0!</v>
      </c>
      <c r="I133" s="13"/>
    </row>
    <row r="134" spans="1:9" ht="22.5" customHeight="1">
      <c r="A134" s="581"/>
      <c r="B134" s="533"/>
      <c r="C134" s="174">
        <v>4040</v>
      </c>
      <c r="D134" s="175" t="s">
        <v>170</v>
      </c>
      <c r="E134" s="176">
        <v>10300</v>
      </c>
      <c r="F134" s="176">
        <v>10300</v>
      </c>
      <c r="G134" s="176">
        <v>10260.26</v>
      </c>
      <c r="H134" s="173">
        <f t="shared" si="6"/>
        <v>99.61417475728156</v>
      </c>
      <c r="I134" s="13"/>
    </row>
    <row r="135" spans="1:9" ht="21.75" customHeight="1">
      <c r="A135" s="581"/>
      <c r="B135" s="533"/>
      <c r="C135" s="174">
        <v>4110</v>
      </c>
      <c r="D135" s="175" t="s">
        <v>169</v>
      </c>
      <c r="E135" s="177">
        <v>21200</v>
      </c>
      <c r="F135" s="177">
        <v>20900</v>
      </c>
      <c r="G135" s="177">
        <v>10806.34</v>
      </c>
      <c r="H135" s="173">
        <f t="shared" si="6"/>
        <v>51.70497607655502</v>
      </c>
      <c r="I135" s="13"/>
    </row>
    <row r="136" spans="1:9" ht="19.5" customHeight="1">
      <c r="A136" s="581"/>
      <c r="B136" s="533"/>
      <c r="C136" s="174">
        <v>4120</v>
      </c>
      <c r="D136" s="175" t="s">
        <v>171</v>
      </c>
      <c r="E136" s="177">
        <v>300</v>
      </c>
      <c r="F136" s="177">
        <v>600</v>
      </c>
      <c r="G136" s="177">
        <v>0</v>
      </c>
      <c r="H136" s="173">
        <f t="shared" si="6"/>
        <v>0</v>
      </c>
      <c r="I136" s="13"/>
    </row>
    <row r="137" spans="1:9" ht="21" customHeight="1">
      <c r="A137" s="581"/>
      <c r="B137" s="533"/>
      <c r="C137" s="174">
        <v>4210</v>
      </c>
      <c r="D137" s="175" t="s">
        <v>30</v>
      </c>
      <c r="E137" s="177">
        <v>3000</v>
      </c>
      <c r="F137" s="177">
        <v>4381.91</v>
      </c>
      <c r="G137" s="177">
        <v>1844.54</v>
      </c>
      <c r="H137" s="173">
        <f aca="true" t="shared" si="7" ref="H137:H150">G137/F137*100</f>
        <v>42.094429141630016</v>
      </c>
      <c r="I137" s="13"/>
    </row>
    <row r="138" spans="1:9" ht="21" customHeight="1">
      <c r="A138" s="581"/>
      <c r="B138" s="533"/>
      <c r="C138" s="174">
        <v>4220</v>
      </c>
      <c r="D138" s="175" t="s">
        <v>84</v>
      </c>
      <c r="E138" s="177">
        <v>2500</v>
      </c>
      <c r="F138" s="177">
        <v>2500</v>
      </c>
      <c r="G138" s="177">
        <v>21.3</v>
      </c>
      <c r="H138" s="173">
        <f t="shared" si="7"/>
        <v>0.852</v>
      </c>
      <c r="I138" s="13"/>
    </row>
    <row r="139" spans="1:9" ht="21" customHeight="1">
      <c r="A139" s="581"/>
      <c r="B139" s="533"/>
      <c r="C139" s="174">
        <v>4270</v>
      </c>
      <c r="D139" s="175" t="s">
        <v>32</v>
      </c>
      <c r="E139" s="177">
        <v>0</v>
      </c>
      <c r="F139" s="177">
        <v>200</v>
      </c>
      <c r="G139" s="177">
        <v>121.77</v>
      </c>
      <c r="H139" s="173">
        <f t="shared" si="7"/>
        <v>60.885</v>
      </c>
      <c r="I139" s="13"/>
    </row>
    <row r="140" spans="1:9" ht="19.5" customHeight="1">
      <c r="A140" s="581"/>
      <c r="B140" s="533"/>
      <c r="C140" s="174">
        <v>4300</v>
      </c>
      <c r="D140" s="175" t="s">
        <v>34</v>
      </c>
      <c r="E140" s="177">
        <v>9180</v>
      </c>
      <c r="F140" s="177">
        <v>8690.41</v>
      </c>
      <c r="G140" s="177">
        <v>3690</v>
      </c>
      <c r="H140" s="173">
        <f t="shared" si="7"/>
        <v>42.46059737112519</v>
      </c>
      <c r="I140" s="13"/>
    </row>
    <row r="141" spans="1:9" ht="21" customHeight="1">
      <c r="A141" s="581"/>
      <c r="B141" s="533"/>
      <c r="C141" s="174">
        <v>4410</v>
      </c>
      <c r="D141" s="175" t="s">
        <v>65</v>
      </c>
      <c r="E141" s="177">
        <v>400</v>
      </c>
      <c r="F141" s="177">
        <v>400</v>
      </c>
      <c r="G141" s="177">
        <v>40.12</v>
      </c>
      <c r="H141" s="173">
        <f t="shared" si="7"/>
        <v>10.03</v>
      </c>
      <c r="I141" s="13"/>
    </row>
    <row r="142" spans="1:9" ht="27" customHeight="1">
      <c r="A142" s="581"/>
      <c r="B142" s="533"/>
      <c r="C142" s="174">
        <v>4440</v>
      </c>
      <c r="D142" s="178" t="s">
        <v>172</v>
      </c>
      <c r="E142" s="177">
        <v>3465</v>
      </c>
      <c r="F142" s="177">
        <v>3754.59</v>
      </c>
      <c r="G142" s="177">
        <v>2900</v>
      </c>
      <c r="H142" s="173">
        <f t="shared" si="7"/>
        <v>77.23879305063934</v>
      </c>
      <c r="I142" s="13"/>
    </row>
    <row r="143" spans="1:9" ht="25.5" customHeight="1">
      <c r="A143" s="581"/>
      <c r="B143" s="534"/>
      <c r="C143" s="174">
        <v>4700</v>
      </c>
      <c r="D143" s="179" t="s">
        <v>211</v>
      </c>
      <c r="E143" s="177">
        <v>1000</v>
      </c>
      <c r="F143" s="177">
        <v>1000</v>
      </c>
      <c r="G143" s="177">
        <v>329</v>
      </c>
      <c r="H143" s="173">
        <f t="shared" si="7"/>
        <v>32.9</v>
      </c>
      <c r="I143" s="13"/>
    </row>
    <row r="144" spans="1:9" ht="27" customHeight="1">
      <c r="A144" s="581"/>
      <c r="B144" s="180">
        <v>75022</v>
      </c>
      <c r="C144" s="180"/>
      <c r="D144" s="181" t="s">
        <v>175</v>
      </c>
      <c r="E144" s="182">
        <f>SUM(E145:E150)</f>
        <v>180300</v>
      </c>
      <c r="F144" s="182">
        <f>SUM(F145:F150)</f>
        <v>180300</v>
      </c>
      <c r="G144" s="182">
        <f>SUM(G145:G150)</f>
        <v>82823.03</v>
      </c>
      <c r="H144" s="183">
        <f t="shared" si="7"/>
        <v>45.936234054353854</v>
      </c>
      <c r="I144" s="13"/>
    </row>
    <row r="145" spans="1:9" ht="18.75" customHeight="1">
      <c r="A145" s="581"/>
      <c r="B145" s="531"/>
      <c r="C145" s="174">
        <v>3030</v>
      </c>
      <c r="D145" s="175" t="s">
        <v>177</v>
      </c>
      <c r="E145" s="177">
        <v>166000</v>
      </c>
      <c r="F145" s="177">
        <v>166000</v>
      </c>
      <c r="G145" s="177">
        <v>74281.74</v>
      </c>
      <c r="H145" s="28">
        <f t="shared" si="7"/>
        <v>44.74803614457832</v>
      </c>
      <c r="I145" s="13"/>
    </row>
    <row r="146" spans="1:9" ht="18.75" customHeight="1">
      <c r="A146" s="581"/>
      <c r="B146" s="532"/>
      <c r="C146" s="174">
        <v>4190</v>
      </c>
      <c r="D146" s="178" t="s">
        <v>236</v>
      </c>
      <c r="E146" s="177">
        <v>300</v>
      </c>
      <c r="F146" s="177">
        <v>1000</v>
      </c>
      <c r="G146" s="177">
        <v>89.9</v>
      </c>
      <c r="H146" s="28">
        <f t="shared" si="7"/>
        <v>8.99</v>
      </c>
      <c r="I146" s="13"/>
    </row>
    <row r="147" spans="1:9" ht="18" customHeight="1">
      <c r="A147" s="581"/>
      <c r="B147" s="532"/>
      <c r="C147" s="174">
        <v>4210</v>
      </c>
      <c r="D147" s="175" t="s">
        <v>30</v>
      </c>
      <c r="E147" s="177">
        <v>1000</v>
      </c>
      <c r="F147" s="177">
        <v>1900</v>
      </c>
      <c r="G147" s="177">
        <v>1511.1</v>
      </c>
      <c r="H147" s="28">
        <f t="shared" si="7"/>
        <v>79.53157894736842</v>
      </c>
      <c r="I147" s="13"/>
    </row>
    <row r="148" spans="1:9" ht="18" customHeight="1">
      <c r="A148" s="581"/>
      <c r="B148" s="532"/>
      <c r="C148" s="174">
        <v>4220</v>
      </c>
      <c r="D148" s="175" t="s">
        <v>84</v>
      </c>
      <c r="E148" s="177">
        <v>4600</v>
      </c>
      <c r="F148" s="177">
        <v>4600</v>
      </c>
      <c r="G148" s="177">
        <v>3461.18</v>
      </c>
      <c r="H148" s="28">
        <f t="shared" si="7"/>
        <v>75.24304347826086</v>
      </c>
      <c r="I148" s="13"/>
    </row>
    <row r="149" spans="1:9" ht="19.5" customHeight="1">
      <c r="A149" s="581"/>
      <c r="B149" s="532"/>
      <c r="C149" s="174">
        <v>4300</v>
      </c>
      <c r="D149" s="175" t="s">
        <v>34</v>
      </c>
      <c r="E149" s="177">
        <v>8000</v>
      </c>
      <c r="F149" s="177">
        <v>6400</v>
      </c>
      <c r="G149" s="177">
        <v>3371.04</v>
      </c>
      <c r="H149" s="28">
        <f t="shared" si="7"/>
        <v>52.6725</v>
      </c>
      <c r="I149" s="13"/>
    </row>
    <row r="150" spans="1:9" ht="24" customHeight="1">
      <c r="A150" s="581"/>
      <c r="B150" s="532"/>
      <c r="C150" s="174">
        <v>4360</v>
      </c>
      <c r="D150" s="70" t="s">
        <v>274</v>
      </c>
      <c r="E150" s="177">
        <v>400</v>
      </c>
      <c r="F150" s="177">
        <v>400</v>
      </c>
      <c r="G150" s="177">
        <v>108.07</v>
      </c>
      <c r="H150" s="28">
        <f t="shared" si="7"/>
        <v>27.0175</v>
      </c>
      <c r="I150" s="13"/>
    </row>
    <row r="151" spans="1:9" ht="28.5" customHeight="1">
      <c r="A151" s="581"/>
      <c r="B151" s="184">
        <v>75023</v>
      </c>
      <c r="C151" s="185"/>
      <c r="D151" s="181" t="s">
        <v>67</v>
      </c>
      <c r="E151" s="182">
        <f>SUM(E152:E172)</f>
        <v>2840350</v>
      </c>
      <c r="F151" s="182">
        <f>SUM(F152:F172)</f>
        <v>2836618</v>
      </c>
      <c r="G151" s="182">
        <f>SUM(G152:G172)</f>
        <v>1575028.76</v>
      </c>
      <c r="H151" s="186">
        <f aca="true" t="shared" si="8" ref="H151:H204">G151/F151*100</f>
        <v>55.524880685379564</v>
      </c>
      <c r="I151" s="13"/>
    </row>
    <row r="152" spans="1:9" ht="26.25" customHeight="1">
      <c r="A152" s="581"/>
      <c r="B152" s="577"/>
      <c r="C152" s="187">
        <v>3020</v>
      </c>
      <c r="D152" s="178" t="s">
        <v>72</v>
      </c>
      <c r="E152" s="177">
        <v>3250</v>
      </c>
      <c r="F152" s="177">
        <v>3250</v>
      </c>
      <c r="G152" s="177">
        <v>2117.77</v>
      </c>
      <c r="H152" s="188">
        <f t="shared" si="8"/>
        <v>65.16215384615384</v>
      </c>
      <c r="I152" s="13"/>
    </row>
    <row r="153" spans="1:9" ht="20.25" customHeight="1">
      <c r="A153" s="581"/>
      <c r="B153" s="578"/>
      <c r="C153" s="187">
        <v>4010</v>
      </c>
      <c r="D153" s="175" t="s">
        <v>25</v>
      </c>
      <c r="E153" s="177">
        <v>1770000</v>
      </c>
      <c r="F153" s="177">
        <v>1770000</v>
      </c>
      <c r="G153" s="177">
        <v>909983.34</v>
      </c>
      <c r="H153" s="188">
        <f t="shared" si="8"/>
        <v>51.41148813559322</v>
      </c>
      <c r="I153" s="13"/>
    </row>
    <row r="154" spans="1:9" ht="20.25" customHeight="1">
      <c r="A154" s="581"/>
      <c r="B154" s="578"/>
      <c r="C154" s="187">
        <v>4040</v>
      </c>
      <c r="D154" s="175" t="s">
        <v>170</v>
      </c>
      <c r="E154" s="177">
        <v>175300</v>
      </c>
      <c r="F154" s="177">
        <v>141271</v>
      </c>
      <c r="G154" s="177">
        <v>141270.34</v>
      </c>
      <c r="H154" s="188">
        <f t="shared" si="8"/>
        <v>99.99953281282075</v>
      </c>
      <c r="I154" s="13"/>
    </row>
    <row r="155" spans="1:9" ht="20.25" customHeight="1">
      <c r="A155" s="581"/>
      <c r="B155" s="578"/>
      <c r="C155" s="187">
        <v>4100</v>
      </c>
      <c r="D155" s="175" t="s">
        <v>165</v>
      </c>
      <c r="E155" s="177">
        <v>25000</v>
      </c>
      <c r="F155" s="177">
        <v>25000</v>
      </c>
      <c r="G155" s="177">
        <v>16726</v>
      </c>
      <c r="H155" s="188">
        <f t="shared" si="8"/>
        <v>66.904</v>
      </c>
      <c r="I155" s="13"/>
    </row>
    <row r="156" spans="1:9" ht="19.5" customHeight="1">
      <c r="A156" s="581"/>
      <c r="B156" s="578"/>
      <c r="C156" s="187">
        <v>4110</v>
      </c>
      <c r="D156" s="175" t="s">
        <v>169</v>
      </c>
      <c r="E156" s="177">
        <v>307000</v>
      </c>
      <c r="F156" s="177">
        <v>307000</v>
      </c>
      <c r="G156" s="177">
        <v>169302.56</v>
      </c>
      <c r="H156" s="188">
        <f t="shared" si="8"/>
        <v>55.14741368078175</v>
      </c>
      <c r="I156" s="13"/>
    </row>
    <row r="157" spans="1:9" ht="19.5" customHeight="1">
      <c r="A157" s="581"/>
      <c r="B157" s="578"/>
      <c r="C157" s="187">
        <v>4120</v>
      </c>
      <c r="D157" s="175" t="s">
        <v>171</v>
      </c>
      <c r="E157" s="177">
        <v>35000</v>
      </c>
      <c r="F157" s="177">
        <v>35000</v>
      </c>
      <c r="G157" s="177">
        <v>19692.71</v>
      </c>
      <c r="H157" s="188">
        <f t="shared" si="8"/>
        <v>56.26488571428572</v>
      </c>
      <c r="I157" s="13"/>
    </row>
    <row r="158" spans="1:9" ht="20.25" customHeight="1">
      <c r="A158" s="581"/>
      <c r="B158" s="578"/>
      <c r="C158" s="187">
        <v>4140</v>
      </c>
      <c r="D158" s="175" t="s">
        <v>137</v>
      </c>
      <c r="E158" s="177">
        <v>800</v>
      </c>
      <c r="F158" s="177">
        <v>800</v>
      </c>
      <c r="G158" s="177">
        <v>0</v>
      </c>
      <c r="H158" s="188">
        <v>0</v>
      </c>
      <c r="I158" s="13"/>
    </row>
    <row r="159" spans="1:9" ht="19.5" customHeight="1">
      <c r="A159" s="581"/>
      <c r="B159" s="578"/>
      <c r="C159" s="187">
        <v>4170</v>
      </c>
      <c r="D159" s="175" t="s">
        <v>47</v>
      </c>
      <c r="E159" s="177">
        <v>2500</v>
      </c>
      <c r="F159" s="177">
        <v>13300</v>
      </c>
      <c r="G159" s="177">
        <v>3866.93</v>
      </c>
      <c r="H159" s="188">
        <f t="shared" si="8"/>
        <v>29.074661654135337</v>
      </c>
      <c r="I159" s="13"/>
    </row>
    <row r="160" spans="1:9" ht="18.75" customHeight="1">
      <c r="A160" s="581"/>
      <c r="B160" s="578"/>
      <c r="C160" s="187">
        <v>4210</v>
      </c>
      <c r="D160" s="175" t="s">
        <v>30</v>
      </c>
      <c r="E160" s="177">
        <v>40000</v>
      </c>
      <c r="F160" s="177">
        <v>40000</v>
      </c>
      <c r="G160" s="177">
        <v>14928.52</v>
      </c>
      <c r="H160" s="188">
        <f t="shared" si="8"/>
        <v>37.3213</v>
      </c>
      <c r="I160" s="13"/>
    </row>
    <row r="161" spans="1:9" ht="18.75" customHeight="1">
      <c r="A161" s="581"/>
      <c r="B161" s="578"/>
      <c r="C161" s="187">
        <v>4220</v>
      </c>
      <c r="D161" s="175" t="s">
        <v>84</v>
      </c>
      <c r="E161" s="177">
        <v>6500</v>
      </c>
      <c r="F161" s="177">
        <v>6500</v>
      </c>
      <c r="G161" s="177">
        <v>3604.65</v>
      </c>
      <c r="H161" s="188">
        <f t="shared" si="8"/>
        <v>55.456153846153846</v>
      </c>
      <c r="I161" s="13"/>
    </row>
    <row r="162" spans="1:9" ht="18" customHeight="1">
      <c r="A162" s="581"/>
      <c r="B162" s="578"/>
      <c r="C162" s="187">
        <v>4260</v>
      </c>
      <c r="D162" s="175" t="s">
        <v>68</v>
      </c>
      <c r="E162" s="177">
        <v>70000</v>
      </c>
      <c r="F162" s="177">
        <v>85000</v>
      </c>
      <c r="G162" s="177">
        <v>39139.84</v>
      </c>
      <c r="H162" s="188">
        <f t="shared" si="8"/>
        <v>46.04687058823529</v>
      </c>
      <c r="I162" s="13"/>
    </row>
    <row r="163" spans="1:9" ht="21" customHeight="1">
      <c r="A163" s="581"/>
      <c r="B163" s="578"/>
      <c r="C163" s="187">
        <v>4270</v>
      </c>
      <c r="D163" s="175" t="s">
        <v>32</v>
      </c>
      <c r="E163" s="177">
        <v>1000</v>
      </c>
      <c r="F163" s="177">
        <v>1000</v>
      </c>
      <c r="G163" s="177">
        <v>0</v>
      </c>
      <c r="H163" s="188">
        <f t="shared" si="8"/>
        <v>0</v>
      </c>
      <c r="I163" s="13"/>
    </row>
    <row r="164" spans="1:9" ht="19.5" customHeight="1">
      <c r="A164" s="581"/>
      <c r="B164" s="578"/>
      <c r="C164" s="187">
        <v>4280</v>
      </c>
      <c r="D164" s="175" t="s">
        <v>64</v>
      </c>
      <c r="E164" s="177">
        <v>300</v>
      </c>
      <c r="F164" s="177">
        <v>300</v>
      </c>
      <c r="G164" s="177">
        <v>50</v>
      </c>
      <c r="H164" s="188">
        <f t="shared" si="8"/>
        <v>16.666666666666664</v>
      </c>
      <c r="I164" s="13"/>
    </row>
    <row r="165" spans="1:9" ht="19.5" customHeight="1">
      <c r="A165" s="581"/>
      <c r="B165" s="578"/>
      <c r="C165" s="187">
        <v>4300</v>
      </c>
      <c r="D165" s="175" t="s">
        <v>34</v>
      </c>
      <c r="E165" s="177">
        <v>260000</v>
      </c>
      <c r="F165" s="177">
        <v>261492.02</v>
      </c>
      <c r="G165" s="177">
        <v>156906.31</v>
      </c>
      <c r="H165" s="188">
        <f t="shared" si="8"/>
        <v>60.00424410656968</v>
      </c>
      <c r="I165" s="13"/>
    </row>
    <row r="166" spans="1:9" ht="24" customHeight="1">
      <c r="A166" s="581"/>
      <c r="B166" s="578"/>
      <c r="C166" s="187">
        <v>4360</v>
      </c>
      <c r="D166" s="70" t="s">
        <v>274</v>
      </c>
      <c r="E166" s="177">
        <v>44000</v>
      </c>
      <c r="F166" s="177">
        <v>42068</v>
      </c>
      <c r="G166" s="177">
        <v>20058.98</v>
      </c>
      <c r="H166" s="188">
        <f t="shared" si="8"/>
        <v>47.68227631453836</v>
      </c>
      <c r="I166" s="13"/>
    </row>
    <row r="167" spans="1:9" ht="20.25" customHeight="1">
      <c r="A167" s="581"/>
      <c r="B167" s="578"/>
      <c r="C167" s="187">
        <v>4410</v>
      </c>
      <c r="D167" s="175" t="s">
        <v>65</v>
      </c>
      <c r="E167" s="177">
        <v>32000</v>
      </c>
      <c r="F167" s="177">
        <v>29000</v>
      </c>
      <c r="G167" s="177">
        <v>16405.16</v>
      </c>
      <c r="H167" s="188">
        <f t="shared" si="8"/>
        <v>56.56951724137931</v>
      </c>
      <c r="I167" s="13"/>
    </row>
    <row r="168" spans="1:9" ht="20.25" customHeight="1">
      <c r="A168" s="581"/>
      <c r="B168" s="578"/>
      <c r="C168" s="187">
        <v>4420</v>
      </c>
      <c r="D168" s="175" t="s">
        <v>66</v>
      </c>
      <c r="E168" s="177">
        <v>200</v>
      </c>
      <c r="F168" s="177">
        <v>200</v>
      </c>
      <c r="G168" s="177">
        <v>0</v>
      </c>
      <c r="H168" s="188">
        <f t="shared" si="8"/>
        <v>0</v>
      </c>
      <c r="I168" s="13"/>
    </row>
    <row r="169" spans="1:9" ht="20.25" customHeight="1">
      <c r="A169" s="581"/>
      <c r="B169" s="578"/>
      <c r="C169" s="187">
        <v>4430</v>
      </c>
      <c r="D169" s="175" t="s">
        <v>35</v>
      </c>
      <c r="E169" s="177">
        <v>15000</v>
      </c>
      <c r="F169" s="177">
        <v>15000</v>
      </c>
      <c r="G169" s="177">
        <v>14086.37</v>
      </c>
      <c r="H169" s="188">
        <f t="shared" si="8"/>
        <v>93.90913333333334</v>
      </c>
      <c r="I169" s="13"/>
    </row>
    <row r="170" spans="1:9" ht="18.75" customHeight="1">
      <c r="A170" s="581"/>
      <c r="B170" s="578"/>
      <c r="C170" s="187">
        <v>4440</v>
      </c>
      <c r="D170" s="175" t="s">
        <v>146</v>
      </c>
      <c r="E170" s="177">
        <v>39000</v>
      </c>
      <c r="F170" s="177">
        <v>39936.98</v>
      </c>
      <c r="G170" s="177">
        <v>30000</v>
      </c>
      <c r="H170" s="188">
        <f t="shared" si="8"/>
        <v>75.11834895878457</v>
      </c>
      <c r="I170" s="13"/>
    </row>
    <row r="171" spans="1:9" ht="27" customHeight="1">
      <c r="A171" s="581"/>
      <c r="B171" s="578"/>
      <c r="C171" s="187">
        <v>4610</v>
      </c>
      <c r="D171" s="178" t="s">
        <v>212</v>
      </c>
      <c r="E171" s="177">
        <v>1500</v>
      </c>
      <c r="F171" s="177">
        <v>3500</v>
      </c>
      <c r="G171" s="177">
        <v>1710</v>
      </c>
      <c r="H171" s="188">
        <f t="shared" si="8"/>
        <v>48.857142857142854</v>
      </c>
      <c r="I171" s="13"/>
    </row>
    <row r="172" spans="1:9" ht="24" customHeight="1">
      <c r="A172" s="581"/>
      <c r="B172" s="578"/>
      <c r="C172" s="187">
        <v>4700</v>
      </c>
      <c r="D172" s="179" t="s">
        <v>211</v>
      </c>
      <c r="E172" s="177">
        <v>12000</v>
      </c>
      <c r="F172" s="177">
        <v>17000</v>
      </c>
      <c r="G172" s="177">
        <v>15179.28</v>
      </c>
      <c r="H172" s="188">
        <f t="shared" si="8"/>
        <v>89.28988235294119</v>
      </c>
      <c r="I172" s="13"/>
    </row>
    <row r="173" spans="1:9" ht="28.5" customHeight="1">
      <c r="A173" s="581"/>
      <c r="B173" s="189">
        <v>75075</v>
      </c>
      <c r="C173" s="190"/>
      <c r="D173" s="191" t="s">
        <v>213</v>
      </c>
      <c r="E173" s="182">
        <f>SUM(E174:E182)</f>
        <v>90950</v>
      </c>
      <c r="F173" s="182">
        <f>SUM(F174:F182)</f>
        <v>105950</v>
      </c>
      <c r="G173" s="182">
        <f>SUM(G174:G182)</f>
        <v>35702.85999999999</v>
      </c>
      <c r="H173" s="192">
        <f t="shared" si="8"/>
        <v>33.69783860311467</v>
      </c>
      <c r="I173" s="13"/>
    </row>
    <row r="174" spans="1:9" ht="24" customHeight="1">
      <c r="A174" s="581"/>
      <c r="B174" s="582"/>
      <c r="C174" s="174">
        <v>3020</v>
      </c>
      <c r="D174" s="178" t="s">
        <v>72</v>
      </c>
      <c r="E174" s="177">
        <v>50</v>
      </c>
      <c r="F174" s="177">
        <v>50</v>
      </c>
      <c r="G174" s="177">
        <v>0</v>
      </c>
      <c r="H174" s="188">
        <f t="shared" si="8"/>
        <v>0</v>
      </c>
      <c r="I174" s="13"/>
    </row>
    <row r="175" spans="1:9" ht="24" customHeight="1">
      <c r="A175" s="581"/>
      <c r="B175" s="532"/>
      <c r="C175" s="174">
        <v>4110</v>
      </c>
      <c r="D175" s="175" t="s">
        <v>169</v>
      </c>
      <c r="E175" s="177">
        <v>0</v>
      </c>
      <c r="F175" s="177">
        <v>230</v>
      </c>
      <c r="G175" s="177">
        <v>229.69</v>
      </c>
      <c r="H175" s="188">
        <f t="shared" si="8"/>
        <v>99.86521739130436</v>
      </c>
      <c r="I175" s="13"/>
    </row>
    <row r="176" spans="1:9" ht="24" customHeight="1">
      <c r="A176" s="581"/>
      <c r="B176" s="532"/>
      <c r="C176" s="174">
        <v>4120</v>
      </c>
      <c r="D176" s="175" t="s">
        <v>171</v>
      </c>
      <c r="E176" s="177">
        <v>0</v>
      </c>
      <c r="F176" s="177">
        <v>35</v>
      </c>
      <c r="G176" s="177">
        <v>34.3</v>
      </c>
      <c r="H176" s="188">
        <f t="shared" si="8"/>
        <v>97.99999999999999</v>
      </c>
      <c r="I176" s="13"/>
    </row>
    <row r="177" spans="1:9" ht="21" customHeight="1">
      <c r="A177" s="581"/>
      <c r="B177" s="532"/>
      <c r="C177" s="174">
        <v>4170</v>
      </c>
      <c r="D177" s="175" t="s">
        <v>47</v>
      </c>
      <c r="E177" s="177">
        <v>9000</v>
      </c>
      <c r="F177" s="177">
        <v>17235</v>
      </c>
      <c r="G177" s="177">
        <v>3795.62</v>
      </c>
      <c r="H177" s="188">
        <f>G177/F177*100</f>
        <v>22.02274441543371</v>
      </c>
      <c r="I177" s="13"/>
    </row>
    <row r="178" spans="1:9" ht="21" customHeight="1">
      <c r="A178" s="581"/>
      <c r="B178" s="532"/>
      <c r="C178" s="174">
        <v>4210</v>
      </c>
      <c r="D178" s="175" t="s">
        <v>157</v>
      </c>
      <c r="E178" s="177">
        <v>7000</v>
      </c>
      <c r="F178" s="177">
        <v>6500</v>
      </c>
      <c r="G178" s="177">
        <v>389.55</v>
      </c>
      <c r="H178" s="188">
        <f t="shared" si="8"/>
        <v>5.993076923076924</v>
      </c>
      <c r="I178" s="13"/>
    </row>
    <row r="179" spans="1:9" ht="21" customHeight="1">
      <c r="A179" s="581"/>
      <c r="B179" s="532"/>
      <c r="C179" s="174">
        <v>4220</v>
      </c>
      <c r="D179" s="175" t="s">
        <v>84</v>
      </c>
      <c r="E179" s="177">
        <v>1000</v>
      </c>
      <c r="F179" s="177">
        <v>1500</v>
      </c>
      <c r="G179" s="177">
        <v>1100.18</v>
      </c>
      <c r="H179" s="188">
        <f t="shared" si="8"/>
        <v>73.34533333333334</v>
      </c>
      <c r="I179" s="13"/>
    </row>
    <row r="180" spans="1:9" ht="21" customHeight="1">
      <c r="A180" s="581"/>
      <c r="B180" s="532"/>
      <c r="C180" s="174">
        <v>4300</v>
      </c>
      <c r="D180" s="175" t="s">
        <v>34</v>
      </c>
      <c r="E180" s="177">
        <v>72500</v>
      </c>
      <c r="F180" s="177">
        <v>78900</v>
      </c>
      <c r="G180" s="177">
        <v>29070.53</v>
      </c>
      <c r="H180" s="188">
        <f t="shared" si="8"/>
        <v>36.84477820025349</v>
      </c>
      <c r="I180" s="13"/>
    </row>
    <row r="181" spans="1:9" ht="21" customHeight="1">
      <c r="A181" s="581"/>
      <c r="B181" s="532"/>
      <c r="C181" s="174">
        <v>4420</v>
      </c>
      <c r="D181" s="175" t="s">
        <v>151</v>
      </c>
      <c r="E181" s="177">
        <v>700</v>
      </c>
      <c r="F181" s="177">
        <v>900</v>
      </c>
      <c r="G181" s="177">
        <v>841.99</v>
      </c>
      <c r="H181" s="188">
        <f t="shared" si="8"/>
        <v>93.55444444444444</v>
      </c>
      <c r="I181" s="13"/>
    </row>
    <row r="182" spans="1:9" ht="21" customHeight="1">
      <c r="A182" s="581"/>
      <c r="B182" s="532"/>
      <c r="C182" s="200">
        <v>4430</v>
      </c>
      <c r="D182" s="204" t="s">
        <v>214</v>
      </c>
      <c r="E182" s="177">
        <v>700</v>
      </c>
      <c r="F182" s="177">
        <v>600</v>
      </c>
      <c r="G182" s="177">
        <v>241</v>
      </c>
      <c r="H182" s="188">
        <f t="shared" si="8"/>
        <v>40.166666666666664</v>
      </c>
      <c r="I182" s="13"/>
    </row>
    <row r="183" spans="1:9" ht="29.25" customHeight="1">
      <c r="A183" s="581"/>
      <c r="B183" s="231">
        <v>75085</v>
      </c>
      <c r="C183" s="215"/>
      <c r="D183" s="232" t="s">
        <v>273</v>
      </c>
      <c r="E183" s="233">
        <f>SUM(E184:E198)</f>
        <v>198735</v>
      </c>
      <c r="F183" s="233">
        <f>SUM(F184:F198)</f>
        <v>197945.16</v>
      </c>
      <c r="G183" s="233">
        <f>SUM(G184:G198)</f>
        <v>110577.13</v>
      </c>
      <c r="H183" s="192">
        <f t="shared" si="8"/>
        <v>55.86250757533047</v>
      </c>
      <c r="I183" s="13"/>
    </row>
    <row r="184" spans="1:9" ht="25.5" customHeight="1">
      <c r="A184" s="581"/>
      <c r="B184" s="603"/>
      <c r="C184" s="187">
        <v>3020</v>
      </c>
      <c r="D184" s="178" t="s">
        <v>72</v>
      </c>
      <c r="E184" s="177">
        <v>300</v>
      </c>
      <c r="F184" s="177">
        <v>300</v>
      </c>
      <c r="G184" s="177">
        <v>300</v>
      </c>
      <c r="H184" s="188">
        <f t="shared" si="8"/>
        <v>100</v>
      </c>
      <c r="I184" s="13"/>
    </row>
    <row r="185" spans="1:9" ht="21" customHeight="1">
      <c r="A185" s="581"/>
      <c r="B185" s="604"/>
      <c r="C185" s="187">
        <v>4010</v>
      </c>
      <c r="D185" s="175" t="s">
        <v>25</v>
      </c>
      <c r="E185" s="177">
        <v>137675</v>
      </c>
      <c r="F185" s="177">
        <v>137675</v>
      </c>
      <c r="G185" s="177">
        <v>71159.36</v>
      </c>
      <c r="H185" s="188">
        <f t="shared" si="8"/>
        <v>51.6864790266933</v>
      </c>
      <c r="I185" s="13"/>
    </row>
    <row r="186" spans="1:9" ht="21" customHeight="1">
      <c r="A186" s="581"/>
      <c r="B186" s="604"/>
      <c r="C186" s="187">
        <v>4040</v>
      </c>
      <c r="D186" s="175" t="s">
        <v>170</v>
      </c>
      <c r="E186" s="177">
        <v>14851</v>
      </c>
      <c r="F186" s="177">
        <v>11325.55</v>
      </c>
      <c r="G186" s="177">
        <v>11325.55</v>
      </c>
      <c r="H186" s="188">
        <f t="shared" si="8"/>
        <v>100</v>
      </c>
      <c r="I186" s="13"/>
    </row>
    <row r="187" spans="1:9" ht="21" customHeight="1">
      <c r="A187" s="581"/>
      <c r="B187" s="604"/>
      <c r="C187" s="187">
        <v>4110</v>
      </c>
      <c r="D187" s="175" t="s">
        <v>169</v>
      </c>
      <c r="E187" s="177">
        <v>25876</v>
      </c>
      <c r="F187" s="177">
        <v>25269.98</v>
      </c>
      <c r="G187" s="177">
        <v>13851.94</v>
      </c>
      <c r="H187" s="188">
        <f t="shared" si="8"/>
        <v>54.81579328515495</v>
      </c>
      <c r="I187" s="13"/>
    </row>
    <row r="188" spans="1:9" ht="21" customHeight="1">
      <c r="A188" s="581"/>
      <c r="B188" s="604"/>
      <c r="C188" s="187">
        <v>4120</v>
      </c>
      <c r="D188" s="175" t="s">
        <v>171</v>
      </c>
      <c r="E188" s="177">
        <v>3688</v>
      </c>
      <c r="F188" s="177">
        <v>3601.63</v>
      </c>
      <c r="G188" s="177">
        <v>1906.2</v>
      </c>
      <c r="H188" s="188">
        <f t="shared" si="8"/>
        <v>52.926036266912476</v>
      </c>
      <c r="I188" s="13"/>
    </row>
    <row r="189" spans="1:9" ht="21" customHeight="1">
      <c r="A189" s="581"/>
      <c r="B189" s="604"/>
      <c r="C189" s="187">
        <v>4210</v>
      </c>
      <c r="D189" s="175" t="s">
        <v>30</v>
      </c>
      <c r="E189" s="177">
        <v>6060</v>
      </c>
      <c r="F189" s="177">
        <v>5060</v>
      </c>
      <c r="G189" s="177">
        <v>1903.38</v>
      </c>
      <c r="H189" s="188">
        <f t="shared" si="8"/>
        <v>37.61620553359684</v>
      </c>
      <c r="I189" s="13"/>
    </row>
    <row r="190" spans="1:9" ht="21" customHeight="1">
      <c r="A190" s="581"/>
      <c r="B190" s="604"/>
      <c r="C190" s="187">
        <v>4260</v>
      </c>
      <c r="D190" s="175" t="s">
        <v>68</v>
      </c>
      <c r="E190" s="177">
        <v>800</v>
      </c>
      <c r="F190" s="177">
        <v>800</v>
      </c>
      <c r="G190" s="177">
        <v>243.13</v>
      </c>
      <c r="H190" s="188">
        <f t="shared" si="8"/>
        <v>30.391249999999996</v>
      </c>
      <c r="I190" s="13"/>
    </row>
    <row r="191" spans="1:9" ht="21" customHeight="1">
      <c r="A191" s="581"/>
      <c r="B191" s="604"/>
      <c r="C191" s="187">
        <v>4270</v>
      </c>
      <c r="D191" s="175" t="s">
        <v>32</v>
      </c>
      <c r="E191" s="177">
        <v>300</v>
      </c>
      <c r="F191" s="177">
        <v>300</v>
      </c>
      <c r="G191" s="177">
        <v>49.2</v>
      </c>
      <c r="H191" s="188">
        <f t="shared" si="8"/>
        <v>16.400000000000002</v>
      </c>
      <c r="I191" s="13"/>
    </row>
    <row r="192" spans="1:9" ht="21" customHeight="1">
      <c r="A192" s="581"/>
      <c r="B192" s="604"/>
      <c r="C192" s="187">
        <v>4280</v>
      </c>
      <c r="D192" s="175" t="s">
        <v>64</v>
      </c>
      <c r="E192" s="177">
        <v>100</v>
      </c>
      <c r="F192" s="177">
        <v>100</v>
      </c>
      <c r="G192" s="177">
        <v>0</v>
      </c>
      <c r="H192" s="188">
        <f t="shared" si="8"/>
        <v>0</v>
      </c>
      <c r="I192" s="13"/>
    </row>
    <row r="193" spans="1:9" ht="21" customHeight="1">
      <c r="A193" s="581"/>
      <c r="B193" s="604"/>
      <c r="C193" s="187">
        <v>4300</v>
      </c>
      <c r="D193" s="175" t="s">
        <v>34</v>
      </c>
      <c r="E193" s="177">
        <v>2020</v>
      </c>
      <c r="F193" s="177">
        <v>2020</v>
      </c>
      <c r="G193" s="177">
        <v>1753.63</v>
      </c>
      <c r="H193" s="188">
        <f t="shared" si="8"/>
        <v>86.81336633663366</v>
      </c>
      <c r="I193" s="13"/>
    </row>
    <row r="194" spans="1:9" ht="24" customHeight="1">
      <c r="A194" s="581"/>
      <c r="B194" s="604"/>
      <c r="C194" s="187">
        <v>4360</v>
      </c>
      <c r="D194" s="70" t="s">
        <v>274</v>
      </c>
      <c r="E194" s="177">
        <v>1515</v>
      </c>
      <c r="F194" s="177">
        <v>1515</v>
      </c>
      <c r="G194" s="177">
        <v>555.95</v>
      </c>
      <c r="H194" s="188">
        <f t="shared" si="8"/>
        <v>36.6963696369637</v>
      </c>
      <c r="I194" s="13"/>
    </row>
    <row r="195" spans="1:9" ht="21" customHeight="1">
      <c r="A195" s="581"/>
      <c r="B195" s="604"/>
      <c r="C195" s="187">
        <v>4410</v>
      </c>
      <c r="D195" s="175" t="s">
        <v>65</v>
      </c>
      <c r="E195" s="177">
        <v>200</v>
      </c>
      <c r="F195" s="177">
        <v>200</v>
      </c>
      <c r="G195" s="177">
        <v>0</v>
      </c>
      <c r="H195" s="188">
        <f t="shared" si="8"/>
        <v>0</v>
      </c>
      <c r="I195" s="13"/>
    </row>
    <row r="196" spans="1:9" ht="21" customHeight="1">
      <c r="A196" s="581"/>
      <c r="B196" s="604"/>
      <c r="C196" s="187">
        <v>4440</v>
      </c>
      <c r="D196" s="175" t="s">
        <v>146</v>
      </c>
      <c r="E196" s="177">
        <v>3850</v>
      </c>
      <c r="F196" s="177">
        <v>3850</v>
      </c>
      <c r="G196" s="177">
        <v>2888</v>
      </c>
      <c r="H196" s="188">
        <f t="shared" si="8"/>
        <v>75.01298701298701</v>
      </c>
      <c r="I196" s="13"/>
    </row>
    <row r="197" spans="1:9" ht="21" customHeight="1">
      <c r="A197" s="581"/>
      <c r="B197" s="604"/>
      <c r="C197" s="187">
        <v>4700</v>
      </c>
      <c r="D197" s="179" t="s">
        <v>211</v>
      </c>
      <c r="E197" s="177">
        <v>1500</v>
      </c>
      <c r="F197" s="177">
        <v>1500</v>
      </c>
      <c r="G197" s="177">
        <v>212.79</v>
      </c>
      <c r="H197" s="188">
        <f t="shared" si="8"/>
        <v>14.185999999999998</v>
      </c>
      <c r="I197" s="13"/>
    </row>
    <row r="198" spans="1:9" ht="21" customHeight="1">
      <c r="A198" s="581"/>
      <c r="B198" s="605"/>
      <c r="C198" s="187">
        <v>6060</v>
      </c>
      <c r="D198" s="179" t="s">
        <v>130</v>
      </c>
      <c r="E198" s="177">
        <v>0</v>
      </c>
      <c r="F198" s="177">
        <v>4428</v>
      </c>
      <c r="G198" s="177">
        <v>4428</v>
      </c>
      <c r="H198" s="188">
        <f t="shared" si="8"/>
        <v>100</v>
      </c>
      <c r="I198" s="13"/>
    </row>
    <row r="199" spans="1:9" ht="24.75" customHeight="1">
      <c r="A199" s="581"/>
      <c r="B199" s="180">
        <v>75095</v>
      </c>
      <c r="C199" s="185"/>
      <c r="D199" s="193" t="s">
        <v>23</v>
      </c>
      <c r="E199" s="182">
        <f>SUM(E200:E213)</f>
        <v>175969</v>
      </c>
      <c r="F199" s="182">
        <f>SUM(F200:F213)</f>
        <v>187010.77</v>
      </c>
      <c r="G199" s="182">
        <f>SUM(G200:G213)</f>
        <v>80122.14000000001</v>
      </c>
      <c r="H199" s="186">
        <f t="shared" si="8"/>
        <v>42.843596654887854</v>
      </c>
      <c r="I199" s="13"/>
    </row>
    <row r="200" spans="1:9" ht="51" customHeight="1">
      <c r="A200" s="581"/>
      <c r="B200" s="638"/>
      <c r="C200" s="174">
        <v>2900</v>
      </c>
      <c r="D200" s="194" t="s">
        <v>176</v>
      </c>
      <c r="E200" s="195">
        <v>3943</v>
      </c>
      <c r="F200" s="195">
        <v>3000</v>
      </c>
      <c r="G200" s="195">
        <v>3000</v>
      </c>
      <c r="H200" s="188">
        <f t="shared" si="8"/>
        <v>100</v>
      </c>
      <c r="I200" s="13"/>
    </row>
    <row r="201" spans="1:9" ht="54.75" customHeight="1">
      <c r="A201" s="581"/>
      <c r="B201" s="533"/>
      <c r="C201" s="174">
        <v>2909</v>
      </c>
      <c r="D201" s="194" t="s">
        <v>242</v>
      </c>
      <c r="E201" s="195">
        <v>0</v>
      </c>
      <c r="F201" s="195">
        <v>1778</v>
      </c>
      <c r="G201" s="195">
        <v>0</v>
      </c>
      <c r="H201" s="188">
        <f t="shared" si="8"/>
        <v>0</v>
      </c>
      <c r="I201" s="13"/>
    </row>
    <row r="202" spans="1:9" ht="22.5" customHeight="1">
      <c r="A202" s="581"/>
      <c r="B202" s="533"/>
      <c r="C202" s="174">
        <v>3030</v>
      </c>
      <c r="D202" s="175" t="s">
        <v>177</v>
      </c>
      <c r="E202" s="177">
        <v>70000</v>
      </c>
      <c r="F202" s="177">
        <v>70000</v>
      </c>
      <c r="G202" s="177">
        <v>35710</v>
      </c>
      <c r="H202" s="188">
        <f t="shared" si="8"/>
        <v>51.01428571428571</v>
      </c>
      <c r="I202" s="13"/>
    </row>
    <row r="203" spans="1:9" ht="22.5" customHeight="1">
      <c r="A203" s="581"/>
      <c r="B203" s="533"/>
      <c r="C203" s="174">
        <v>4170</v>
      </c>
      <c r="D203" s="175" t="s">
        <v>47</v>
      </c>
      <c r="E203" s="177">
        <v>1200</v>
      </c>
      <c r="F203" s="177">
        <v>1200</v>
      </c>
      <c r="G203" s="177">
        <v>0</v>
      </c>
      <c r="H203" s="188">
        <f t="shared" si="8"/>
        <v>0</v>
      </c>
      <c r="I203" s="13"/>
    </row>
    <row r="204" spans="1:9" ht="22.5" customHeight="1">
      <c r="A204" s="581"/>
      <c r="B204" s="533"/>
      <c r="C204" s="174">
        <v>4190</v>
      </c>
      <c r="D204" s="178" t="s">
        <v>236</v>
      </c>
      <c r="E204" s="177">
        <v>2800</v>
      </c>
      <c r="F204" s="177">
        <v>2800</v>
      </c>
      <c r="G204" s="177">
        <v>927.4</v>
      </c>
      <c r="H204" s="188">
        <f t="shared" si="8"/>
        <v>33.12142857142857</v>
      </c>
      <c r="I204" s="13"/>
    </row>
    <row r="205" spans="1:9" ht="21" customHeight="1">
      <c r="A205" s="581"/>
      <c r="B205" s="533"/>
      <c r="C205" s="174">
        <v>4210</v>
      </c>
      <c r="D205" s="175" t="s">
        <v>157</v>
      </c>
      <c r="E205" s="177">
        <v>46288</v>
      </c>
      <c r="F205" s="177">
        <v>53044.77</v>
      </c>
      <c r="G205" s="177">
        <v>16667.61</v>
      </c>
      <c r="H205" s="188">
        <f aca="true" t="shared" si="9" ref="H205:H222">G205/F205*100</f>
        <v>31.42177824505602</v>
      </c>
      <c r="I205" s="13"/>
    </row>
    <row r="206" spans="1:9" ht="21" customHeight="1">
      <c r="A206" s="581"/>
      <c r="B206" s="533"/>
      <c r="C206" s="174">
        <v>4220</v>
      </c>
      <c r="D206" s="175" t="s">
        <v>84</v>
      </c>
      <c r="E206" s="177">
        <v>9500</v>
      </c>
      <c r="F206" s="177">
        <v>9500</v>
      </c>
      <c r="G206" s="177">
        <v>4725.59</v>
      </c>
      <c r="H206" s="188">
        <f t="shared" si="9"/>
        <v>49.74305263157895</v>
      </c>
      <c r="I206" s="13"/>
    </row>
    <row r="207" spans="1:9" ht="22.5" customHeight="1">
      <c r="A207" s="581"/>
      <c r="B207" s="533"/>
      <c r="C207" s="174">
        <v>4260</v>
      </c>
      <c r="D207" s="175" t="s">
        <v>68</v>
      </c>
      <c r="E207" s="177">
        <v>5500</v>
      </c>
      <c r="F207" s="177">
        <v>5500</v>
      </c>
      <c r="G207" s="177">
        <v>1439.82</v>
      </c>
      <c r="H207" s="188">
        <f t="shared" si="9"/>
        <v>26.178545454545453</v>
      </c>
      <c r="I207" s="13"/>
    </row>
    <row r="208" spans="1:9" ht="22.5" customHeight="1">
      <c r="A208" s="581"/>
      <c r="B208" s="533"/>
      <c r="C208" s="174">
        <v>4270</v>
      </c>
      <c r="D208" s="175" t="s">
        <v>32</v>
      </c>
      <c r="E208" s="177">
        <v>0</v>
      </c>
      <c r="F208" s="177">
        <v>1400</v>
      </c>
      <c r="G208" s="177">
        <v>1050</v>
      </c>
      <c r="H208" s="188">
        <f t="shared" si="9"/>
        <v>75</v>
      </c>
      <c r="I208" s="13"/>
    </row>
    <row r="209" spans="1:9" ht="21" customHeight="1">
      <c r="A209" s="581"/>
      <c r="B209" s="533"/>
      <c r="C209" s="174">
        <v>4300</v>
      </c>
      <c r="D209" s="175" t="s">
        <v>34</v>
      </c>
      <c r="E209" s="177">
        <v>20808</v>
      </c>
      <c r="F209" s="177">
        <v>20349</v>
      </c>
      <c r="G209" s="177">
        <v>5155.92</v>
      </c>
      <c r="H209" s="188">
        <f t="shared" si="9"/>
        <v>25.3374613003096</v>
      </c>
      <c r="I209" s="13"/>
    </row>
    <row r="210" spans="1:9" ht="27" customHeight="1">
      <c r="A210" s="581"/>
      <c r="B210" s="533"/>
      <c r="C210" s="200">
        <v>4360</v>
      </c>
      <c r="D210" s="70" t="s">
        <v>274</v>
      </c>
      <c r="E210" s="201">
        <v>0</v>
      </c>
      <c r="F210" s="201">
        <v>1932</v>
      </c>
      <c r="G210" s="201">
        <v>995.45</v>
      </c>
      <c r="H210" s="202">
        <f t="shared" si="9"/>
        <v>51.52432712215321</v>
      </c>
      <c r="I210" s="13"/>
    </row>
    <row r="211" spans="1:9" ht="21" customHeight="1">
      <c r="A211" s="581"/>
      <c r="B211" s="533"/>
      <c r="C211" s="200">
        <v>4430</v>
      </c>
      <c r="D211" s="204" t="s">
        <v>35</v>
      </c>
      <c r="E211" s="201">
        <v>15930</v>
      </c>
      <c r="F211" s="201">
        <v>15930</v>
      </c>
      <c r="G211" s="201">
        <v>9891.75</v>
      </c>
      <c r="H211" s="202">
        <f>G211/F211*100</f>
        <v>62.09510357815442</v>
      </c>
      <c r="I211" s="13"/>
    </row>
    <row r="212" spans="1:9" ht="37.5" customHeight="1">
      <c r="A212" s="581"/>
      <c r="B212" s="631"/>
      <c r="C212" s="214">
        <v>4600</v>
      </c>
      <c r="D212" s="217" t="s">
        <v>276</v>
      </c>
      <c r="E212" s="216">
        <v>0</v>
      </c>
      <c r="F212" s="216">
        <v>559</v>
      </c>
      <c r="G212" s="216">
        <v>558.6</v>
      </c>
      <c r="H212" s="203">
        <f>G212/F212*100</f>
        <v>99.92844364937389</v>
      </c>
      <c r="I212" s="13"/>
    </row>
    <row r="213" spans="1:9" ht="59.25" customHeight="1">
      <c r="A213" s="571"/>
      <c r="B213" s="631"/>
      <c r="C213" s="212">
        <v>6659</v>
      </c>
      <c r="D213" s="213" t="s">
        <v>263</v>
      </c>
      <c r="E213" s="212">
        <v>0</v>
      </c>
      <c r="F213" s="212">
        <v>18</v>
      </c>
      <c r="G213" s="212">
        <v>0</v>
      </c>
      <c r="H213" s="203">
        <f>G213/F213*100</f>
        <v>0</v>
      </c>
      <c r="I213" s="13"/>
    </row>
    <row r="214" spans="1:9" ht="36" customHeight="1">
      <c r="A214" s="234">
        <v>751</v>
      </c>
      <c r="B214" s="235"/>
      <c r="C214" s="236"/>
      <c r="D214" s="237" t="s">
        <v>178</v>
      </c>
      <c r="E214" s="238">
        <f>SUM(E215,)</f>
        <v>1861</v>
      </c>
      <c r="F214" s="238">
        <f>SUM(F215,)</f>
        <v>1861</v>
      </c>
      <c r="G214" s="238">
        <f>SUM(G215,)</f>
        <v>0</v>
      </c>
      <c r="H214" s="239">
        <f t="shared" si="9"/>
        <v>0</v>
      </c>
      <c r="I214" s="13"/>
    </row>
    <row r="215" spans="1:9" ht="37.5" customHeight="1">
      <c r="A215" s="624"/>
      <c r="B215" s="180">
        <v>75101</v>
      </c>
      <c r="C215" s="185"/>
      <c r="D215" s="181" t="s">
        <v>215</v>
      </c>
      <c r="E215" s="182">
        <f>SUM(E216:E218)</f>
        <v>1861</v>
      </c>
      <c r="F215" s="182">
        <f>SUM(F216:F218)</f>
        <v>1861</v>
      </c>
      <c r="G215" s="182">
        <f>SUM(G216:G218)</f>
        <v>0</v>
      </c>
      <c r="H215" s="186">
        <f t="shared" si="9"/>
        <v>0</v>
      </c>
      <c r="I215" s="13"/>
    </row>
    <row r="216" spans="1:9" ht="21" customHeight="1">
      <c r="A216" s="581"/>
      <c r="B216" s="531"/>
      <c r="C216" s="174">
        <v>4110</v>
      </c>
      <c r="D216" s="175" t="s">
        <v>154</v>
      </c>
      <c r="E216" s="177">
        <v>240.66</v>
      </c>
      <c r="F216" s="177">
        <v>240.66</v>
      </c>
      <c r="G216" s="177">
        <v>0</v>
      </c>
      <c r="H216" s="188">
        <f t="shared" si="9"/>
        <v>0</v>
      </c>
      <c r="I216" s="13"/>
    </row>
    <row r="217" spans="1:9" ht="20.25" customHeight="1">
      <c r="A217" s="581"/>
      <c r="B217" s="532"/>
      <c r="C217" s="174">
        <v>4170</v>
      </c>
      <c r="D217" s="175" t="s">
        <v>47</v>
      </c>
      <c r="E217" s="177">
        <v>1400</v>
      </c>
      <c r="F217" s="177">
        <v>1400</v>
      </c>
      <c r="G217" s="177">
        <v>0</v>
      </c>
      <c r="H217" s="188">
        <f t="shared" si="9"/>
        <v>0</v>
      </c>
      <c r="I217" s="13"/>
    </row>
    <row r="218" spans="1:9" ht="20.25" customHeight="1">
      <c r="A218" s="581"/>
      <c r="B218" s="639"/>
      <c r="C218" s="174">
        <v>4210</v>
      </c>
      <c r="D218" s="175" t="s">
        <v>157</v>
      </c>
      <c r="E218" s="177">
        <v>220.34</v>
      </c>
      <c r="F218" s="177">
        <v>220.34</v>
      </c>
      <c r="G218" s="177">
        <v>0</v>
      </c>
      <c r="H218" s="188">
        <f t="shared" si="9"/>
        <v>0</v>
      </c>
      <c r="I218" s="13"/>
    </row>
    <row r="219" spans="1:9" ht="33" customHeight="1">
      <c r="A219" s="257">
        <v>754</v>
      </c>
      <c r="B219" s="258"/>
      <c r="C219" s="258"/>
      <c r="D219" s="259" t="s">
        <v>179</v>
      </c>
      <c r="E219" s="260">
        <f>SUM(E223,E242,E255,E220,E272)</f>
        <v>498352</v>
      </c>
      <c r="F219" s="260">
        <f>SUM(F223,F242,F255,F220,F272)</f>
        <v>515652</v>
      </c>
      <c r="G219" s="260">
        <f>SUM(G223,G242,G255,G220,G272)</f>
        <v>252654.36999999997</v>
      </c>
      <c r="H219" s="261">
        <f t="shared" si="9"/>
        <v>48.9970697291972</v>
      </c>
      <c r="I219" s="13"/>
    </row>
    <row r="220" spans="1:9" ht="33" customHeight="1">
      <c r="A220" s="642"/>
      <c r="B220" s="240">
        <v>75411</v>
      </c>
      <c r="C220" s="240"/>
      <c r="D220" s="241" t="s">
        <v>277</v>
      </c>
      <c r="E220" s="242">
        <f>SUM(E221:E222)</f>
        <v>2000</v>
      </c>
      <c r="F220" s="242">
        <f>SUM(F221:F222)</f>
        <v>2000</v>
      </c>
      <c r="G220" s="242">
        <f>SUM(G221:G222)</f>
        <v>0</v>
      </c>
      <c r="H220" s="243">
        <f t="shared" si="9"/>
        <v>0</v>
      </c>
      <c r="I220" s="13"/>
    </row>
    <row r="221" spans="1:9" ht="25.5" customHeight="1">
      <c r="A221" s="643"/>
      <c r="B221" s="620"/>
      <c r="C221" s="244">
        <v>2300</v>
      </c>
      <c r="D221" s="245" t="s">
        <v>278</v>
      </c>
      <c r="E221" s="246">
        <v>2000</v>
      </c>
      <c r="F221" s="246">
        <v>0</v>
      </c>
      <c r="G221" s="246">
        <v>0</v>
      </c>
      <c r="H221" s="247">
        <v>0</v>
      </c>
      <c r="I221" s="13"/>
    </row>
    <row r="222" spans="1:9" ht="40.5" customHeight="1">
      <c r="A222" s="644"/>
      <c r="B222" s="621"/>
      <c r="C222" s="244">
        <v>6170</v>
      </c>
      <c r="D222" s="245" t="s">
        <v>279</v>
      </c>
      <c r="E222" s="246">
        <v>0</v>
      </c>
      <c r="F222" s="246">
        <v>2000</v>
      </c>
      <c r="G222" s="246">
        <v>0</v>
      </c>
      <c r="H222" s="247">
        <f t="shared" si="9"/>
        <v>0</v>
      </c>
      <c r="I222" s="13"/>
    </row>
    <row r="223" spans="1:9" ht="28.5" customHeight="1">
      <c r="A223" s="644"/>
      <c r="B223" s="180">
        <v>75412</v>
      </c>
      <c r="C223" s="185"/>
      <c r="D223" s="248" t="s">
        <v>69</v>
      </c>
      <c r="E223" s="182">
        <f>SUM(E224:E241)</f>
        <v>214108</v>
      </c>
      <c r="F223" s="182">
        <f>SUM(F224:F241)</f>
        <v>226408</v>
      </c>
      <c r="G223" s="182">
        <f>SUM(G224:G241)</f>
        <v>113708.58</v>
      </c>
      <c r="H223" s="186">
        <f aca="true" t="shared" si="10" ref="H223:H258">G223/F223*100</f>
        <v>50.222863149712026</v>
      </c>
      <c r="I223" s="13"/>
    </row>
    <row r="224" spans="1:9" ht="19.5" customHeight="1">
      <c r="A224" s="644"/>
      <c r="B224" s="531"/>
      <c r="C224" s="174">
        <v>3030</v>
      </c>
      <c r="D224" s="175" t="s">
        <v>177</v>
      </c>
      <c r="E224" s="177">
        <v>30000</v>
      </c>
      <c r="F224" s="177">
        <v>30000</v>
      </c>
      <c r="G224" s="177">
        <v>10832</v>
      </c>
      <c r="H224" s="192">
        <f t="shared" si="10"/>
        <v>36.10666666666666</v>
      </c>
      <c r="I224" s="13"/>
    </row>
    <row r="225" spans="1:9" ht="22.5" customHeight="1">
      <c r="A225" s="644"/>
      <c r="B225" s="532"/>
      <c r="C225" s="174">
        <v>4010</v>
      </c>
      <c r="D225" s="175" t="s">
        <v>25</v>
      </c>
      <c r="E225" s="177">
        <v>0</v>
      </c>
      <c r="F225" s="177">
        <v>645</v>
      </c>
      <c r="G225" s="177">
        <v>394.14</v>
      </c>
      <c r="H225" s="192">
        <f t="shared" si="10"/>
        <v>61.10697674418605</v>
      </c>
      <c r="I225" s="13"/>
    </row>
    <row r="226" spans="1:9" ht="21.75" customHeight="1">
      <c r="A226" s="644"/>
      <c r="B226" s="532"/>
      <c r="C226" s="174">
        <v>4040</v>
      </c>
      <c r="D226" s="175" t="s">
        <v>170</v>
      </c>
      <c r="E226" s="177">
        <v>1508</v>
      </c>
      <c r="F226" s="177">
        <v>1295.24</v>
      </c>
      <c r="G226" s="177">
        <v>1295.24</v>
      </c>
      <c r="H226" s="192">
        <f t="shared" si="10"/>
        <v>100</v>
      </c>
      <c r="I226" s="13"/>
    </row>
    <row r="227" spans="1:9" ht="21" customHeight="1">
      <c r="A227" s="644"/>
      <c r="B227" s="532"/>
      <c r="C227" s="174">
        <v>4110</v>
      </c>
      <c r="D227" s="175" t="s">
        <v>169</v>
      </c>
      <c r="E227" s="177">
        <v>0</v>
      </c>
      <c r="F227" s="177">
        <v>1194</v>
      </c>
      <c r="G227" s="177">
        <v>1099.34</v>
      </c>
      <c r="H227" s="192">
        <f t="shared" si="10"/>
        <v>92.07202680067002</v>
      </c>
      <c r="I227" s="13"/>
    </row>
    <row r="228" spans="1:9" ht="22.5" customHeight="1">
      <c r="A228" s="644"/>
      <c r="B228" s="532"/>
      <c r="C228" s="174">
        <v>4120</v>
      </c>
      <c r="D228" s="175" t="s">
        <v>171</v>
      </c>
      <c r="E228" s="177">
        <v>0</v>
      </c>
      <c r="F228" s="177">
        <v>74</v>
      </c>
      <c r="G228" s="177">
        <v>68.49</v>
      </c>
      <c r="H228" s="192">
        <f t="shared" si="10"/>
        <v>92.55405405405405</v>
      </c>
      <c r="I228" s="13"/>
    </row>
    <row r="229" spans="1:9" ht="20.25" customHeight="1">
      <c r="A229" s="644"/>
      <c r="B229" s="532"/>
      <c r="C229" s="174">
        <v>4170</v>
      </c>
      <c r="D229" s="175" t="s">
        <v>47</v>
      </c>
      <c r="E229" s="177">
        <v>32500</v>
      </c>
      <c r="F229" s="177">
        <v>40900</v>
      </c>
      <c r="G229" s="177">
        <v>18380.51</v>
      </c>
      <c r="H229" s="188">
        <f t="shared" si="10"/>
        <v>44.94012224938875</v>
      </c>
      <c r="I229" s="13"/>
    </row>
    <row r="230" spans="1:9" ht="20.25" customHeight="1">
      <c r="A230" s="644"/>
      <c r="B230" s="532"/>
      <c r="C230" s="174">
        <v>4190</v>
      </c>
      <c r="D230" s="175" t="s">
        <v>236</v>
      </c>
      <c r="E230" s="177">
        <v>500</v>
      </c>
      <c r="F230" s="177">
        <v>500</v>
      </c>
      <c r="G230" s="177">
        <v>326.81</v>
      </c>
      <c r="H230" s="188">
        <f t="shared" si="10"/>
        <v>65.362</v>
      </c>
      <c r="I230" s="13"/>
    </row>
    <row r="231" spans="1:9" ht="21" customHeight="1">
      <c r="A231" s="644"/>
      <c r="B231" s="532"/>
      <c r="C231" s="174">
        <v>4210</v>
      </c>
      <c r="D231" s="175" t="s">
        <v>30</v>
      </c>
      <c r="E231" s="177">
        <v>40000</v>
      </c>
      <c r="F231" s="177">
        <v>32959</v>
      </c>
      <c r="G231" s="177">
        <v>15725.27</v>
      </c>
      <c r="H231" s="188">
        <f t="shared" si="10"/>
        <v>47.711611395976824</v>
      </c>
      <c r="I231" s="13"/>
    </row>
    <row r="232" spans="1:9" ht="21" customHeight="1">
      <c r="A232" s="644"/>
      <c r="B232" s="532"/>
      <c r="C232" s="174">
        <v>4220</v>
      </c>
      <c r="D232" s="175" t="s">
        <v>84</v>
      </c>
      <c r="E232" s="177">
        <v>400</v>
      </c>
      <c r="F232" s="177">
        <v>400</v>
      </c>
      <c r="G232" s="177">
        <v>180.83</v>
      </c>
      <c r="H232" s="188">
        <f t="shared" si="10"/>
        <v>45.2075</v>
      </c>
      <c r="I232" s="13"/>
    </row>
    <row r="233" spans="1:9" ht="21" customHeight="1">
      <c r="A233" s="644"/>
      <c r="B233" s="532"/>
      <c r="C233" s="174">
        <v>4260</v>
      </c>
      <c r="D233" s="175" t="s">
        <v>68</v>
      </c>
      <c r="E233" s="177">
        <v>10000</v>
      </c>
      <c r="F233" s="177">
        <v>10000</v>
      </c>
      <c r="G233" s="177">
        <v>2777.95</v>
      </c>
      <c r="H233" s="188">
        <f t="shared" si="10"/>
        <v>27.779499999999995</v>
      </c>
      <c r="I233" s="13"/>
    </row>
    <row r="234" spans="1:9" ht="21.75" customHeight="1">
      <c r="A234" s="644"/>
      <c r="B234" s="532"/>
      <c r="C234" s="174">
        <v>4270</v>
      </c>
      <c r="D234" s="175" t="s">
        <v>32</v>
      </c>
      <c r="E234" s="177">
        <v>20000</v>
      </c>
      <c r="F234" s="177">
        <v>19000</v>
      </c>
      <c r="G234" s="177">
        <v>5148.66</v>
      </c>
      <c r="H234" s="188">
        <f t="shared" si="10"/>
        <v>27.098210526315793</v>
      </c>
      <c r="I234" s="13"/>
    </row>
    <row r="235" spans="1:9" ht="19.5" customHeight="1">
      <c r="A235" s="644"/>
      <c r="B235" s="532"/>
      <c r="C235" s="174">
        <v>4280</v>
      </c>
      <c r="D235" s="175" t="s">
        <v>64</v>
      </c>
      <c r="E235" s="177">
        <v>1600</v>
      </c>
      <c r="F235" s="177">
        <v>2600</v>
      </c>
      <c r="G235" s="177">
        <v>1800</v>
      </c>
      <c r="H235" s="188">
        <f t="shared" si="10"/>
        <v>69.23076923076923</v>
      </c>
      <c r="I235" s="13"/>
    </row>
    <row r="236" spans="1:9" ht="20.25" customHeight="1">
      <c r="A236" s="644"/>
      <c r="B236" s="532"/>
      <c r="C236" s="174">
        <v>4300</v>
      </c>
      <c r="D236" s="175" t="s">
        <v>34</v>
      </c>
      <c r="E236" s="177">
        <v>31000</v>
      </c>
      <c r="F236" s="177">
        <v>27940.76</v>
      </c>
      <c r="G236" s="177">
        <v>15123.34</v>
      </c>
      <c r="H236" s="188">
        <f t="shared" si="10"/>
        <v>54.12644466363836</v>
      </c>
      <c r="I236" s="13"/>
    </row>
    <row r="237" spans="1:9" ht="25.5" customHeight="1">
      <c r="A237" s="644"/>
      <c r="B237" s="532"/>
      <c r="C237" s="174">
        <v>4360</v>
      </c>
      <c r="D237" s="70" t="s">
        <v>274</v>
      </c>
      <c r="E237" s="177">
        <v>4300</v>
      </c>
      <c r="F237" s="177">
        <v>4300</v>
      </c>
      <c r="G237" s="177">
        <v>2156.78</v>
      </c>
      <c r="H237" s="188">
        <f t="shared" si="10"/>
        <v>50.15767441860466</v>
      </c>
      <c r="I237" s="13"/>
    </row>
    <row r="238" spans="1:9" ht="20.25" customHeight="1">
      <c r="A238" s="644"/>
      <c r="B238" s="532"/>
      <c r="C238" s="174">
        <v>4410</v>
      </c>
      <c r="D238" s="175" t="s">
        <v>65</v>
      </c>
      <c r="E238" s="177">
        <v>300</v>
      </c>
      <c r="F238" s="177">
        <v>300</v>
      </c>
      <c r="G238" s="177">
        <v>33</v>
      </c>
      <c r="H238" s="188">
        <f t="shared" si="10"/>
        <v>11</v>
      </c>
      <c r="I238" s="13"/>
    </row>
    <row r="239" spans="1:9" ht="21" customHeight="1">
      <c r="A239" s="644"/>
      <c r="B239" s="532"/>
      <c r="C239" s="174">
        <v>4430</v>
      </c>
      <c r="D239" s="175" t="s">
        <v>35</v>
      </c>
      <c r="E239" s="177">
        <v>20000</v>
      </c>
      <c r="F239" s="177">
        <v>20000</v>
      </c>
      <c r="G239" s="177">
        <v>11422.56</v>
      </c>
      <c r="H239" s="188">
        <f t="shared" si="10"/>
        <v>57.1128</v>
      </c>
      <c r="I239" s="13"/>
    </row>
    <row r="240" spans="1:9" ht="20.25" customHeight="1">
      <c r="A240" s="644"/>
      <c r="B240" s="532"/>
      <c r="C240" s="174">
        <v>6050</v>
      </c>
      <c r="D240" s="175" t="s">
        <v>150</v>
      </c>
      <c r="E240" s="177">
        <v>15000</v>
      </c>
      <c r="F240" s="177">
        <v>27300</v>
      </c>
      <c r="G240" s="177">
        <v>26628.45</v>
      </c>
      <c r="H240" s="188">
        <f t="shared" si="10"/>
        <v>97.54010989010989</v>
      </c>
      <c r="I240" s="13"/>
    </row>
    <row r="241" spans="1:9" ht="20.25" customHeight="1">
      <c r="A241" s="644"/>
      <c r="B241" s="532"/>
      <c r="C241" s="174">
        <v>6060</v>
      </c>
      <c r="D241" s="175" t="s">
        <v>130</v>
      </c>
      <c r="E241" s="177">
        <v>7000</v>
      </c>
      <c r="F241" s="177">
        <v>7000</v>
      </c>
      <c r="G241" s="177">
        <v>315.21</v>
      </c>
      <c r="H241" s="188">
        <f t="shared" si="10"/>
        <v>4.502999999999999</v>
      </c>
      <c r="I241" s="13"/>
    </row>
    <row r="242" spans="1:9" ht="27" customHeight="1">
      <c r="A242" s="644"/>
      <c r="B242" s="180">
        <v>75414</v>
      </c>
      <c r="C242" s="180"/>
      <c r="D242" s="248" t="s">
        <v>70</v>
      </c>
      <c r="E242" s="182">
        <f>SUM(E243:E254)</f>
        <v>8500</v>
      </c>
      <c r="F242" s="182">
        <f>SUM(F243:F254)</f>
        <v>8500</v>
      </c>
      <c r="G242" s="182">
        <f>SUM(G243:G254)</f>
        <v>1931.26</v>
      </c>
      <c r="H242" s="186">
        <f t="shared" si="10"/>
        <v>22.72070588235294</v>
      </c>
      <c r="I242" s="13"/>
    </row>
    <row r="243" spans="1:9" ht="27" customHeight="1">
      <c r="A243" s="644"/>
      <c r="B243" s="532"/>
      <c r="C243" s="174">
        <v>3030</v>
      </c>
      <c r="D243" s="178" t="s">
        <v>237</v>
      </c>
      <c r="E243" s="177">
        <v>200</v>
      </c>
      <c r="F243" s="177">
        <v>200</v>
      </c>
      <c r="G243" s="177">
        <v>0</v>
      </c>
      <c r="H243" s="188">
        <v>0</v>
      </c>
      <c r="I243" s="13"/>
    </row>
    <row r="244" spans="1:9" ht="20.25" customHeight="1">
      <c r="A244" s="644"/>
      <c r="B244" s="533"/>
      <c r="C244" s="174">
        <v>4170</v>
      </c>
      <c r="D244" s="175" t="s">
        <v>47</v>
      </c>
      <c r="E244" s="177">
        <v>800</v>
      </c>
      <c r="F244" s="177">
        <v>800</v>
      </c>
      <c r="G244" s="177">
        <v>0</v>
      </c>
      <c r="H244" s="249">
        <v>0</v>
      </c>
      <c r="I244" s="13"/>
    </row>
    <row r="245" spans="1:9" ht="20.25" customHeight="1">
      <c r="A245" s="644"/>
      <c r="B245" s="533"/>
      <c r="C245" s="174">
        <v>4190</v>
      </c>
      <c r="D245" s="175" t="s">
        <v>236</v>
      </c>
      <c r="E245" s="177">
        <v>500</v>
      </c>
      <c r="F245" s="177">
        <v>500</v>
      </c>
      <c r="G245" s="177">
        <v>0</v>
      </c>
      <c r="H245" s="188">
        <f t="shared" si="10"/>
        <v>0</v>
      </c>
      <c r="I245" s="13"/>
    </row>
    <row r="246" spans="1:9" ht="19.5" customHeight="1">
      <c r="A246" s="644"/>
      <c r="B246" s="533"/>
      <c r="C246" s="174">
        <v>4210</v>
      </c>
      <c r="D246" s="175" t="s">
        <v>30</v>
      </c>
      <c r="E246" s="177">
        <v>4000</v>
      </c>
      <c r="F246" s="177">
        <v>4000</v>
      </c>
      <c r="G246" s="177">
        <v>1581.26</v>
      </c>
      <c r="H246" s="188">
        <f t="shared" si="10"/>
        <v>39.531499999999994</v>
      </c>
      <c r="I246" s="13"/>
    </row>
    <row r="247" spans="1:9" ht="19.5" customHeight="1">
      <c r="A247" s="644"/>
      <c r="B247" s="533"/>
      <c r="C247" s="174">
        <v>4220</v>
      </c>
      <c r="D247" s="175" t="s">
        <v>84</v>
      </c>
      <c r="E247" s="177">
        <v>200</v>
      </c>
      <c r="F247" s="177">
        <v>200</v>
      </c>
      <c r="G247" s="177">
        <v>0</v>
      </c>
      <c r="H247" s="188">
        <f t="shared" si="10"/>
        <v>0</v>
      </c>
      <c r="I247" s="13"/>
    </row>
    <row r="248" spans="1:9" ht="18" customHeight="1">
      <c r="A248" s="644"/>
      <c r="B248" s="533"/>
      <c r="C248" s="174">
        <v>4260</v>
      </c>
      <c r="D248" s="175" t="s">
        <v>68</v>
      </c>
      <c r="E248" s="177">
        <v>650</v>
      </c>
      <c r="F248" s="177">
        <v>650</v>
      </c>
      <c r="G248" s="177">
        <v>0</v>
      </c>
      <c r="H248" s="188">
        <f t="shared" si="10"/>
        <v>0</v>
      </c>
      <c r="I248" s="13"/>
    </row>
    <row r="249" spans="1:9" ht="21" customHeight="1">
      <c r="A249" s="644"/>
      <c r="B249" s="533"/>
      <c r="C249" s="174">
        <v>4270</v>
      </c>
      <c r="D249" s="175" t="s">
        <v>32</v>
      </c>
      <c r="E249" s="177">
        <v>500</v>
      </c>
      <c r="F249" s="177">
        <v>500</v>
      </c>
      <c r="G249" s="177">
        <v>0</v>
      </c>
      <c r="H249" s="188">
        <f t="shared" si="10"/>
        <v>0</v>
      </c>
      <c r="I249" s="13"/>
    </row>
    <row r="250" spans="1:9" ht="18" customHeight="1">
      <c r="A250" s="644"/>
      <c r="B250" s="533"/>
      <c r="C250" s="174">
        <v>4300</v>
      </c>
      <c r="D250" s="175" t="s">
        <v>34</v>
      </c>
      <c r="E250" s="177">
        <v>500</v>
      </c>
      <c r="F250" s="177">
        <v>500</v>
      </c>
      <c r="G250" s="177">
        <v>0</v>
      </c>
      <c r="H250" s="188">
        <f t="shared" si="10"/>
        <v>0</v>
      </c>
      <c r="I250" s="13"/>
    </row>
    <row r="251" spans="1:9" ht="24" customHeight="1">
      <c r="A251" s="644"/>
      <c r="B251" s="533"/>
      <c r="C251" s="174">
        <v>4360</v>
      </c>
      <c r="D251" s="70" t="s">
        <v>275</v>
      </c>
      <c r="E251" s="177">
        <v>650</v>
      </c>
      <c r="F251" s="177">
        <v>650</v>
      </c>
      <c r="G251" s="177">
        <v>350</v>
      </c>
      <c r="H251" s="188">
        <f t="shared" si="10"/>
        <v>53.84615384615385</v>
      </c>
      <c r="I251" s="13"/>
    </row>
    <row r="252" spans="1:9" ht="20.25" customHeight="1">
      <c r="A252" s="644"/>
      <c r="B252" s="533"/>
      <c r="C252" s="174">
        <v>4410</v>
      </c>
      <c r="D252" s="175" t="s">
        <v>65</v>
      </c>
      <c r="E252" s="177">
        <v>200</v>
      </c>
      <c r="F252" s="177">
        <v>200</v>
      </c>
      <c r="G252" s="177">
        <v>0</v>
      </c>
      <c r="H252" s="188">
        <f t="shared" si="10"/>
        <v>0</v>
      </c>
      <c r="I252" s="13"/>
    </row>
    <row r="253" spans="1:9" ht="20.25" customHeight="1">
      <c r="A253" s="644"/>
      <c r="B253" s="533"/>
      <c r="C253" s="174">
        <v>4430</v>
      </c>
      <c r="D253" s="175" t="s">
        <v>35</v>
      </c>
      <c r="E253" s="177">
        <v>100</v>
      </c>
      <c r="F253" s="177">
        <v>100</v>
      </c>
      <c r="G253" s="177">
        <v>0</v>
      </c>
      <c r="H253" s="188">
        <f t="shared" si="10"/>
        <v>0</v>
      </c>
      <c r="I253" s="13"/>
    </row>
    <row r="254" spans="1:9" ht="25.5" customHeight="1">
      <c r="A254" s="644"/>
      <c r="B254" s="534"/>
      <c r="C254" s="174">
        <v>4700</v>
      </c>
      <c r="D254" s="178" t="s">
        <v>211</v>
      </c>
      <c r="E254" s="177">
        <v>200</v>
      </c>
      <c r="F254" s="177">
        <v>200</v>
      </c>
      <c r="G254" s="177">
        <v>0</v>
      </c>
      <c r="H254" s="188">
        <f t="shared" si="10"/>
        <v>0</v>
      </c>
      <c r="I254" s="13"/>
    </row>
    <row r="255" spans="1:9" ht="25.5" customHeight="1">
      <c r="A255" s="644"/>
      <c r="B255" s="180">
        <v>75416</v>
      </c>
      <c r="C255" s="180"/>
      <c r="D255" s="248" t="s">
        <v>71</v>
      </c>
      <c r="E255" s="182">
        <f>SUM(E256:E271)</f>
        <v>273744</v>
      </c>
      <c r="F255" s="182">
        <f>SUM(F256:F271)</f>
        <v>273744</v>
      </c>
      <c r="G255" s="182">
        <f>SUM(G256:G271)</f>
        <v>136434.52999999997</v>
      </c>
      <c r="H255" s="186">
        <f t="shared" si="10"/>
        <v>49.84019010462329</v>
      </c>
      <c r="I255" s="13"/>
    </row>
    <row r="256" spans="1:9" ht="24.75" customHeight="1">
      <c r="A256" s="644"/>
      <c r="B256" s="531"/>
      <c r="C256" s="174">
        <v>3020</v>
      </c>
      <c r="D256" s="178" t="s">
        <v>72</v>
      </c>
      <c r="E256" s="177">
        <v>2000</v>
      </c>
      <c r="F256" s="177">
        <v>2000</v>
      </c>
      <c r="G256" s="177">
        <v>964.98</v>
      </c>
      <c r="H256" s="188">
        <f t="shared" si="10"/>
        <v>48.249</v>
      </c>
      <c r="I256" s="13"/>
    </row>
    <row r="257" spans="1:9" ht="20.25" customHeight="1">
      <c r="A257" s="644"/>
      <c r="B257" s="532"/>
      <c r="C257" s="174">
        <v>4010</v>
      </c>
      <c r="D257" s="175" t="s">
        <v>25</v>
      </c>
      <c r="E257" s="177">
        <v>172300</v>
      </c>
      <c r="F257" s="177">
        <v>172300</v>
      </c>
      <c r="G257" s="177">
        <v>82935.06</v>
      </c>
      <c r="H257" s="188">
        <f t="shared" si="10"/>
        <v>48.1341033081834</v>
      </c>
      <c r="I257" s="13"/>
    </row>
    <row r="258" spans="1:9" ht="20.25" customHeight="1">
      <c r="A258" s="644"/>
      <c r="B258" s="532"/>
      <c r="C258" s="174">
        <v>4040</v>
      </c>
      <c r="D258" s="175" t="s">
        <v>184</v>
      </c>
      <c r="E258" s="177">
        <v>14344</v>
      </c>
      <c r="F258" s="177">
        <v>12983.12</v>
      </c>
      <c r="G258" s="177">
        <v>12983.12</v>
      </c>
      <c r="H258" s="188">
        <f t="shared" si="10"/>
        <v>100</v>
      </c>
      <c r="I258" s="13"/>
    </row>
    <row r="259" spans="1:9" ht="19.5" customHeight="1">
      <c r="A259" s="644"/>
      <c r="B259" s="532"/>
      <c r="C259" s="174">
        <v>4110</v>
      </c>
      <c r="D259" s="175" t="s">
        <v>169</v>
      </c>
      <c r="E259" s="177">
        <v>29628</v>
      </c>
      <c r="F259" s="177">
        <v>29628</v>
      </c>
      <c r="G259" s="177">
        <v>18148.55</v>
      </c>
      <c r="H259" s="188">
        <f aca="true" t="shared" si="11" ref="H259:H277">G259/F259*100</f>
        <v>61.254725259889284</v>
      </c>
      <c r="I259" s="13"/>
    </row>
    <row r="260" spans="1:9" ht="21" customHeight="1">
      <c r="A260" s="644"/>
      <c r="B260" s="532"/>
      <c r="C260" s="174">
        <v>4120</v>
      </c>
      <c r="D260" s="175" t="s">
        <v>28</v>
      </c>
      <c r="E260" s="177">
        <v>4222</v>
      </c>
      <c r="F260" s="177">
        <v>4222</v>
      </c>
      <c r="G260" s="177">
        <v>2342</v>
      </c>
      <c r="H260" s="188">
        <f t="shared" si="11"/>
        <v>55.47134059687352</v>
      </c>
      <c r="I260" s="13"/>
    </row>
    <row r="261" spans="1:9" ht="19.5" customHeight="1">
      <c r="A261" s="644"/>
      <c r="B261" s="532"/>
      <c r="C261" s="174">
        <v>4210</v>
      </c>
      <c r="D261" s="175" t="s">
        <v>157</v>
      </c>
      <c r="E261" s="177">
        <v>10000</v>
      </c>
      <c r="F261" s="177">
        <v>10000</v>
      </c>
      <c r="G261" s="177">
        <v>2664.44</v>
      </c>
      <c r="H261" s="188">
        <f t="shared" si="11"/>
        <v>26.6444</v>
      </c>
      <c r="I261" s="13"/>
    </row>
    <row r="262" spans="1:9" ht="18.75" customHeight="1">
      <c r="A262" s="644"/>
      <c r="B262" s="532"/>
      <c r="C262" s="174">
        <v>4260</v>
      </c>
      <c r="D262" s="175" t="s">
        <v>68</v>
      </c>
      <c r="E262" s="177">
        <v>850</v>
      </c>
      <c r="F262" s="177">
        <v>850</v>
      </c>
      <c r="G262" s="177">
        <v>51.2</v>
      </c>
      <c r="H262" s="188">
        <f t="shared" si="11"/>
        <v>6.023529411764706</v>
      </c>
      <c r="I262" s="13"/>
    </row>
    <row r="263" spans="1:9" ht="20.25" customHeight="1">
      <c r="A263" s="644"/>
      <c r="B263" s="532"/>
      <c r="C263" s="174">
        <v>4270</v>
      </c>
      <c r="D263" s="175" t="s">
        <v>32</v>
      </c>
      <c r="E263" s="177">
        <v>1000</v>
      </c>
      <c r="F263" s="177">
        <v>1000</v>
      </c>
      <c r="G263" s="177">
        <v>84.76</v>
      </c>
      <c r="H263" s="188">
        <f t="shared" si="11"/>
        <v>8.476</v>
      </c>
      <c r="I263" s="13"/>
    </row>
    <row r="264" spans="1:9" ht="20.25" customHeight="1">
      <c r="A264" s="644"/>
      <c r="B264" s="532"/>
      <c r="C264" s="174">
        <v>4280</v>
      </c>
      <c r="D264" s="175" t="s">
        <v>64</v>
      </c>
      <c r="E264" s="177">
        <v>100</v>
      </c>
      <c r="F264" s="177">
        <v>100</v>
      </c>
      <c r="G264" s="177">
        <v>0</v>
      </c>
      <c r="H264" s="188">
        <f t="shared" si="11"/>
        <v>0</v>
      </c>
      <c r="I264" s="13"/>
    </row>
    <row r="265" spans="1:9" ht="20.25" customHeight="1">
      <c r="A265" s="644"/>
      <c r="B265" s="532"/>
      <c r="C265" s="174">
        <v>4300</v>
      </c>
      <c r="D265" s="175" t="s">
        <v>34</v>
      </c>
      <c r="E265" s="177">
        <v>21000</v>
      </c>
      <c r="F265" s="177">
        <v>21000</v>
      </c>
      <c r="G265" s="177">
        <v>6794.12</v>
      </c>
      <c r="H265" s="188">
        <f t="shared" si="11"/>
        <v>32.35295238095238</v>
      </c>
      <c r="I265" s="13"/>
    </row>
    <row r="266" spans="1:9" ht="26.25" customHeight="1">
      <c r="A266" s="644"/>
      <c r="B266" s="532"/>
      <c r="C266" s="174">
        <v>4360</v>
      </c>
      <c r="D266" s="70" t="s">
        <v>274</v>
      </c>
      <c r="E266" s="177">
        <v>4800</v>
      </c>
      <c r="F266" s="177">
        <v>4800</v>
      </c>
      <c r="G266" s="177">
        <v>1498.31</v>
      </c>
      <c r="H266" s="188">
        <f t="shared" si="11"/>
        <v>31.214791666666663</v>
      </c>
      <c r="I266" s="13"/>
    </row>
    <row r="267" spans="1:9" ht="18.75" customHeight="1">
      <c r="A267" s="644"/>
      <c r="B267" s="532"/>
      <c r="C267" s="174">
        <v>4410</v>
      </c>
      <c r="D267" s="175" t="s">
        <v>65</v>
      </c>
      <c r="E267" s="177">
        <v>100</v>
      </c>
      <c r="F267" s="177">
        <v>100</v>
      </c>
      <c r="G267" s="177">
        <v>0</v>
      </c>
      <c r="H267" s="188">
        <f t="shared" si="11"/>
        <v>0</v>
      </c>
      <c r="I267" s="13"/>
    </row>
    <row r="268" spans="1:9" ht="21" customHeight="1">
      <c r="A268" s="644"/>
      <c r="B268" s="532"/>
      <c r="C268" s="174">
        <v>4430</v>
      </c>
      <c r="D268" s="175" t="s">
        <v>35</v>
      </c>
      <c r="E268" s="177">
        <v>7500</v>
      </c>
      <c r="F268" s="177">
        <v>7500</v>
      </c>
      <c r="G268" s="177">
        <v>3546.75</v>
      </c>
      <c r="H268" s="188">
        <f t="shared" si="11"/>
        <v>47.29</v>
      </c>
      <c r="I268" s="13"/>
    </row>
    <row r="269" spans="1:9" ht="23.25" customHeight="1">
      <c r="A269" s="644"/>
      <c r="B269" s="532"/>
      <c r="C269" s="174">
        <v>4440</v>
      </c>
      <c r="D269" s="178" t="s">
        <v>172</v>
      </c>
      <c r="E269" s="177">
        <v>4400</v>
      </c>
      <c r="F269" s="177">
        <v>4940.25</v>
      </c>
      <c r="G269" s="177">
        <v>3700</v>
      </c>
      <c r="H269" s="188">
        <f t="shared" si="11"/>
        <v>74.89499519255098</v>
      </c>
      <c r="I269" s="13"/>
    </row>
    <row r="270" spans="1:9" ht="23.25" customHeight="1">
      <c r="A270" s="644"/>
      <c r="B270" s="532"/>
      <c r="C270" s="174">
        <v>4610</v>
      </c>
      <c r="D270" s="178" t="s">
        <v>212</v>
      </c>
      <c r="E270" s="177">
        <v>500</v>
      </c>
      <c r="F270" s="177">
        <v>1320.63</v>
      </c>
      <c r="G270" s="177">
        <v>141.03</v>
      </c>
      <c r="H270" s="188">
        <f t="shared" si="11"/>
        <v>10.678994116444423</v>
      </c>
      <c r="I270" s="13"/>
    </row>
    <row r="271" spans="1:9" ht="24.75" customHeight="1">
      <c r="A271" s="644"/>
      <c r="B271" s="532"/>
      <c r="C271" s="200">
        <v>4700</v>
      </c>
      <c r="D271" s="250" t="s">
        <v>211</v>
      </c>
      <c r="E271" s="201">
        <v>1000</v>
      </c>
      <c r="F271" s="201">
        <v>1000</v>
      </c>
      <c r="G271" s="201">
        <v>580.21</v>
      </c>
      <c r="H271" s="202">
        <f t="shared" si="11"/>
        <v>58.021</v>
      </c>
      <c r="I271" s="13"/>
    </row>
    <row r="272" spans="1:9" ht="24.75" customHeight="1">
      <c r="A272" s="644"/>
      <c r="B272" s="189">
        <v>75495</v>
      </c>
      <c r="C272" s="254"/>
      <c r="D272" s="256" t="s">
        <v>23</v>
      </c>
      <c r="E272" s="255">
        <f>SUM(E273)</f>
        <v>0</v>
      </c>
      <c r="F272" s="255">
        <f>SUM(F273)</f>
        <v>5000</v>
      </c>
      <c r="G272" s="255">
        <f>SUM(G273)</f>
        <v>580</v>
      </c>
      <c r="H272" s="253">
        <f t="shared" si="11"/>
        <v>11.600000000000001</v>
      </c>
      <c r="I272" s="13"/>
    </row>
    <row r="273" spans="1:9" ht="24.75" customHeight="1">
      <c r="A273" s="645"/>
      <c r="B273" s="252"/>
      <c r="C273" s="251">
        <v>4430</v>
      </c>
      <c r="D273" s="250" t="s">
        <v>35</v>
      </c>
      <c r="E273" s="201">
        <v>0</v>
      </c>
      <c r="F273" s="201">
        <v>5000</v>
      </c>
      <c r="G273" s="201">
        <v>580</v>
      </c>
      <c r="H273" s="202">
        <f t="shared" si="11"/>
        <v>11.600000000000001</v>
      </c>
      <c r="I273" s="13"/>
    </row>
    <row r="274" spans="1:9" ht="27.75" customHeight="1">
      <c r="A274" s="257">
        <v>757</v>
      </c>
      <c r="B274" s="271"/>
      <c r="C274" s="257"/>
      <c r="D274" s="272" t="s">
        <v>180</v>
      </c>
      <c r="E274" s="260">
        <f>SUM(E275,E278)</f>
        <v>1345881</v>
      </c>
      <c r="F274" s="260">
        <f>SUM(F275,F278)</f>
        <v>1345881</v>
      </c>
      <c r="G274" s="260">
        <f>SUM(G275,G278)</f>
        <v>256747.26</v>
      </c>
      <c r="H274" s="273">
        <f t="shared" si="11"/>
        <v>19.07652013811028</v>
      </c>
      <c r="I274" s="13"/>
    </row>
    <row r="275" spans="1:9" ht="27" customHeight="1">
      <c r="A275" s="626"/>
      <c r="B275" s="180">
        <v>75702</v>
      </c>
      <c r="C275" s="184"/>
      <c r="D275" s="191" t="s">
        <v>181</v>
      </c>
      <c r="E275" s="182">
        <f>SUM(E276:E277)</f>
        <v>561708</v>
      </c>
      <c r="F275" s="182">
        <f>SUM(F276:F277)</f>
        <v>561708</v>
      </c>
      <c r="G275" s="182">
        <f>SUM(G276:G277)</f>
        <v>256747.26</v>
      </c>
      <c r="H275" s="186">
        <f t="shared" si="11"/>
        <v>45.70831464034694</v>
      </c>
      <c r="I275" s="13"/>
    </row>
    <row r="276" spans="1:9" ht="27" customHeight="1">
      <c r="A276" s="627"/>
      <c r="B276" s="613"/>
      <c r="C276" s="214">
        <v>4430</v>
      </c>
      <c r="D276" s="262" t="s">
        <v>35</v>
      </c>
      <c r="E276" s="201">
        <v>11708</v>
      </c>
      <c r="F276" s="201">
        <v>55708</v>
      </c>
      <c r="G276" s="201">
        <v>5854</v>
      </c>
      <c r="H276" s="188">
        <f t="shared" si="11"/>
        <v>10.508365046312917</v>
      </c>
      <c r="I276" s="13"/>
    </row>
    <row r="277" spans="1:9" ht="37.5" customHeight="1">
      <c r="A277" s="627"/>
      <c r="B277" s="614"/>
      <c r="C277" s="263">
        <v>8110</v>
      </c>
      <c r="D277" s="264" t="s">
        <v>182</v>
      </c>
      <c r="E277" s="201">
        <v>550000</v>
      </c>
      <c r="F277" s="201">
        <v>506000</v>
      </c>
      <c r="G277" s="201">
        <v>250893.26</v>
      </c>
      <c r="H277" s="202">
        <f t="shared" si="11"/>
        <v>49.58364822134387</v>
      </c>
      <c r="I277" s="13"/>
    </row>
    <row r="278" spans="1:9" ht="39.75" customHeight="1">
      <c r="A278" s="628"/>
      <c r="B278" s="189">
        <v>75704</v>
      </c>
      <c r="C278" s="265"/>
      <c r="D278" s="266" t="s">
        <v>226</v>
      </c>
      <c r="E278" s="267">
        <f>SUM(E279)</f>
        <v>784173</v>
      </c>
      <c r="F278" s="267">
        <f>SUM(F279)</f>
        <v>784173</v>
      </c>
      <c r="G278" s="267">
        <f>SUM(G279)</f>
        <v>0</v>
      </c>
      <c r="H278" s="268">
        <v>0</v>
      </c>
      <c r="I278" s="13"/>
    </row>
    <row r="279" spans="1:9" ht="24" customHeight="1">
      <c r="A279" s="629"/>
      <c r="B279" s="222"/>
      <c r="C279" s="263">
        <v>8030</v>
      </c>
      <c r="D279" s="264" t="s">
        <v>255</v>
      </c>
      <c r="E279" s="269">
        <v>784173</v>
      </c>
      <c r="F279" s="269">
        <v>784173</v>
      </c>
      <c r="G279" s="269">
        <v>0</v>
      </c>
      <c r="H279" s="270">
        <v>0</v>
      </c>
      <c r="I279" s="13"/>
    </row>
    <row r="280" spans="1:9" ht="30" customHeight="1">
      <c r="A280" s="274">
        <v>758</v>
      </c>
      <c r="B280" s="274"/>
      <c r="C280" s="274"/>
      <c r="D280" s="275" t="s">
        <v>73</v>
      </c>
      <c r="E280" s="276">
        <f>SUM(,E281)</f>
        <v>265000</v>
      </c>
      <c r="F280" s="276">
        <f>SUM(,F281)</f>
        <v>265000</v>
      </c>
      <c r="G280" s="276">
        <f>SUM(,G281)</f>
        <v>0</v>
      </c>
      <c r="H280" s="277">
        <f aca="true" t="shared" si="12" ref="H280:H306">G280/F280*100</f>
        <v>0</v>
      </c>
      <c r="I280" s="13"/>
    </row>
    <row r="281" spans="1:9" ht="29.25" customHeight="1">
      <c r="A281" s="535"/>
      <c r="B281" s="215">
        <v>75818</v>
      </c>
      <c r="C281" s="215"/>
      <c r="D281" s="278" t="s">
        <v>74</v>
      </c>
      <c r="E281" s="279">
        <f>SUM(E282)</f>
        <v>265000</v>
      </c>
      <c r="F281" s="279">
        <f>SUM(F282)</f>
        <v>265000</v>
      </c>
      <c r="G281" s="279">
        <f>SUM(G282)</f>
        <v>0</v>
      </c>
      <c r="H281" s="203">
        <f t="shared" si="12"/>
        <v>0</v>
      </c>
      <c r="I281" s="13"/>
    </row>
    <row r="282" spans="1:9" ht="18.75" customHeight="1">
      <c r="A282" s="535"/>
      <c r="B282" s="214"/>
      <c r="C282" s="214">
        <v>4810</v>
      </c>
      <c r="D282" s="280" t="s">
        <v>75</v>
      </c>
      <c r="E282" s="216">
        <v>265000</v>
      </c>
      <c r="F282" s="216">
        <v>265000</v>
      </c>
      <c r="G282" s="216">
        <v>0</v>
      </c>
      <c r="H282" s="203">
        <f t="shared" si="12"/>
        <v>0</v>
      </c>
      <c r="I282" s="13"/>
    </row>
    <row r="283" spans="1:9" s="15" customFormat="1" ht="30.75" customHeight="1">
      <c r="A283" s="271">
        <v>801</v>
      </c>
      <c r="B283" s="271"/>
      <c r="C283" s="271"/>
      <c r="D283" s="317" t="s">
        <v>183</v>
      </c>
      <c r="E283" s="318">
        <f>SUM(E284,E309,E323,E342,E364,E367,E372,E424,E389,E405)</f>
        <v>11575897.000000002</v>
      </c>
      <c r="F283" s="319">
        <f>SUM(F284,F309,F323,F342,F364,F367,F372,F424,F389,F405)</f>
        <v>11521373</v>
      </c>
      <c r="G283" s="319">
        <f>SUM(G284,G309,G323,G342,G364,G367,G372,G424,G389,G405)</f>
        <v>6184821.06</v>
      </c>
      <c r="H283" s="320">
        <f t="shared" si="12"/>
        <v>53.681284860754005</v>
      </c>
      <c r="I283" s="14"/>
    </row>
    <row r="284" spans="1:9" s="15" customFormat="1" ht="26.25" customHeight="1">
      <c r="A284" s="641"/>
      <c r="B284" s="180">
        <v>80101</v>
      </c>
      <c r="C284" s="180"/>
      <c r="D284" s="248" t="s">
        <v>76</v>
      </c>
      <c r="E284" s="182">
        <f>SUM(E285:E308)</f>
        <v>5663330.2700000005</v>
      </c>
      <c r="F284" s="182">
        <f>SUM(F285:F308)</f>
        <v>5571949.330000001</v>
      </c>
      <c r="G284" s="182">
        <f>SUM(G285:G308)</f>
        <v>2967496.3599999994</v>
      </c>
      <c r="H284" s="186">
        <f t="shared" si="12"/>
        <v>53.257777202363734</v>
      </c>
      <c r="I284" s="14"/>
    </row>
    <row r="285" spans="1:9" ht="24.75" customHeight="1">
      <c r="A285" s="627"/>
      <c r="B285" s="531"/>
      <c r="C285" s="174">
        <v>3020</v>
      </c>
      <c r="D285" s="178" t="s">
        <v>72</v>
      </c>
      <c r="E285" s="177">
        <v>259355</v>
      </c>
      <c r="F285" s="177">
        <v>256221.8</v>
      </c>
      <c r="G285" s="177">
        <v>125561.22</v>
      </c>
      <c r="H285" s="188">
        <f t="shared" si="12"/>
        <v>49.00489341656331</v>
      </c>
      <c r="I285" s="13"/>
    </row>
    <row r="286" spans="1:9" ht="24.75" customHeight="1">
      <c r="A286" s="627"/>
      <c r="B286" s="532"/>
      <c r="C286" s="174">
        <v>3240</v>
      </c>
      <c r="D286" s="178" t="s">
        <v>77</v>
      </c>
      <c r="E286" s="177">
        <v>40412</v>
      </c>
      <c r="F286" s="177">
        <v>0</v>
      </c>
      <c r="G286" s="177">
        <v>0</v>
      </c>
      <c r="H286" s="188">
        <v>0</v>
      </c>
      <c r="I286" s="13"/>
    </row>
    <row r="287" spans="1:9" ht="19.5" customHeight="1">
      <c r="A287" s="627"/>
      <c r="B287" s="532"/>
      <c r="C287" s="174">
        <v>4010</v>
      </c>
      <c r="D287" s="175" t="s">
        <v>25</v>
      </c>
      <c r="E287" s="177">
        <v>3538707.42</v>
      </c>
      <c r="F287" s="177">
        <v>3522421.6</v>
      </c>
      <c r="G287" s="177">
        <v>1704971.62</v>
      </c>
      <c r="H287" s="188">
        <f t="shared" si="12"/>
        <v>48.403394414796914</v>
      </c>
      <c r="I287" s="13"/>
    </row>
    <row r="288" spans="1:9" ht="18.75" customHeight="1">
      <c r="A288" s="627"/>
      <c r="B288" s="532"/>
      <c r="C288" s="174">
        <v>4040</v>
      </c>
      <c r="D288" s="175" t="s">
        <v>184</v>
      </c>
      <c r="E288" s="177">
        <v>292873</v>
      </c>
      <c r="F288" s="177">
        <v>277448.33</v>
      </c>
      <c r="G288" s="177">
        <v>264955.02</v>
      </c>
      <c r="H288" s="188">
        <f t="shared" si="12"/>
        <v>95.49706786845681</v>
      </c>
      <c r="I288" s="13"/>
    </row>
    <row r="289" spans="1:9" ht="19.5" customHeight="1">
      <c r="A289" s="627"/>
      <c r="B289" s="532"/>
      <c r="C289" s="174">
        <v>4110</v>
      </c>
      <c r="D289" s="175" t="s">
        <v>154</v>
      </c>
      <c r="E289" s="177">
        <v>674667</v>
      </c>
      <c r="F289" s="177">
        <v>665867</v>
      </c>
      <c r="G289" s="177">
        <v>345029.1</v>
      </c>
      <c r="H289" s="188">
        <f t="shared" si="12"/>
        <v>51.81651891443787</v>
      </c>
      <c r="I289" s="13"/>
    </row>
    <row r="290" spans="1:9" ht="19.5" customHeight="1">
      <c r="A290" s="627"/>
      <c r="B290" s="532"/>
      <c r="C290" s="174">
        <v>4120</v>
      </c>
      <c r="D290" s="175" t="s">
        <v>28</v>
      </c>
      <c r="E290" s="177">
        <v>100964</v>
      </c>
      <c r="F290" s="177">
        <v>96993.4</v>
      </c>
      <c r="G290" s="177">
        <v>37796.06</v>
      </c>
      <c r="H290" s="188">
        <f t="shared" si="12"/>
        <v>38.967661717189</v>
      </c>
      <c r="I290" s="13"/>
    </row>
    <row r="291" spans="1:9" ht="20.25" customHeight="1">
      <c r="A291" s="627"/>
      <c r="B291" s="532"/>
      <c r="C291" s="174">
        <v>4170</v>
      </c>
      <c r="D291" s="175" t="s">
        <v>47</v>
      </c>
      <c r="E291" s="177">
        <v>14709</v>
      </c>
      <c r="F291" s="177">
        <v>14709</v>
      </c>
      <c r="G291" s="177">
        <v>7230.47</v>
      </c>
      <c r="H291" s="188">
        <f t="shared" si="12"/>
        <v>49.156774763750086</v>
      </c>
      <c r="I291" s="13"/>
    </row>
    <row r="292" spans="1:9" ht="20.25" customHeight="1">
      <c r="A292" s="627"/>
      <c r="B292" s="532"/>
      <c r="C292" s="174">
        <v>4190</v>
      </c>
      <c r="D292" s="175" t="s">
        <v>236</v>
      </c>
      <c r="E292" s="177">
        <v>8636</v>
      </c>
      <c r="F292" s="177">
        <v>8830.4</v>
      </c>
      <c r="G292" s="177">
        <v>996.78</v>
      </c>
      <c r="H292" s="188">
        <f t="shared" si="12"/>
        <v>11.288050371444102</v>
      </c>
      <c r="I292" s="13"/>
    </row>
    <row r="293" spans="1:9" ht="21" customHeight="1">
      <c r="A293" s="627"/>
      <c r="B293" s="532"/>
      <c r="C293" s="174">
        <v>4210</v>
      </c>
      <c r="D293" s="175" t="s">
        <v>30</v>
      </c>
      <c r="E293" s="177">
        <v>184916</v>
      </c>
      <c r="F293" s="177">
        <v>157670.21</v>
      </c>
      <c r="G293" s="177">
        <v>101209.39</v>
      </c>
      <c r="H293" s="188">
        <f t="shared" si="12"/>
        <v>64.19055952294349</v>
      </c>
      <c r="I293" s="13"/>
    </row>
    <row r="294" spans="1:9" ht="21" customHeight="1">
      <c r="A294" s="627"/>
      <c r="B294" s="532"/>
      <c r="C294" s="174">
        <v>4220</v>
      </c>
      <c r="D294" s="175" t="s">
        <v>84</v>
      </c>
      <c r="E294" s="177">
        <v>0</v>
      </c>
      <c r="F294" s="177">
        <v>950</v>
      </c>
      <c r="G294" s="177">
        <v>901.62</v>
      </c>
      <c r="H294" s="188">
        <f t="shared" si="12"/>
        <v>94.90736842105262</v>
      </c>
      <c r="I294" s="13"/>
    </row>
    <row r="295" spans="1:9" ht="25.5" customHeight="1">
      <c r="A295" s="627"/>
      <c r="B295" s="532"/>
      <c r="C295" s="174">
        <v>4240</v>
      </c>
      <c r="D295" s="178" t="s">
        <v>264</v>
      </c>
      <c r="E295" s="177">
        <v>1400</v>
      </c>
      <c r="F295" s="177">
        <v>4005.6</v>
      </c>
      <c r="G295" s="177">
        <v>68.05</v>
      </c>
      <c r="H295" s="188">
        <f t="shared" si="12"/>
        <v>1.6988715797882963</v>
      </c>
      <c r="I295" s="13"/>
    </row>
    <row r="296" spans="1:9" ht="20.25" customHeight="1">
      <c r="A296" s="627"/>
      <c r="B296" s="532"/>
      <c r="C296" s="174">
        <v>4260</v>
      </c>
      <c r="D296" s="175" t="s">
        <v>68</v>
      </c>
      <c r="E296" s="177">
        <v>159124</v>
      </c>
      <c r="F296" s="177">
        <v>156824</v>
      </c>
      <c r="G296" s="177">
        <v>87852.82</v>
      </c>
      <c r="H296" s="188">
        <f t="shared" si="12"/>
        <v>56.02000969239403</v>
      </c>
      <c r="I296" s="13"/>
    </row>
    <row r="297" spans="1:9" ht="20.25" customHeight="1">
      <c r="A297" s="627"/>
      <c r="B297" s="532"/>
      <c r="C297" s="174">
        <v>4270</v>
      </c>
      <c r="D297" s="175" t="s">
        <v>32</v>
      </c>
      <c r="E297" s="177">
        <v>18645</v>
      </c>
      <c r="F297" s="177">
        <v>10668</v>
      </c>
      <c r="G297" s="177">
        <v>3176.71</v>
      </c>
      <c r="H297" s="188">
        <f t="shared" si="12"/>
        <v>29.77793400824897</v>
      </c>
      <c r="I297" s="13"/>
    </row>
    <row r="298" spans="1:9" ht="19.5" customHeight="1">
      <c r="A298" s="627"/>
      <c r="B298" s="532"/>
      <c r="C298" s="174">
        <v>4280</v>
      </c>
      <c r="D298" s="175" t="s">
        <v>64</v>
      </c>
      <c r="E298" s="177">
        <v>3445</v>
      </c>
      <c r="F298" s="177">
        <v>3445</v>
      </c>
      <c r="G298" s="177">
        <v>628.03</v>
      </c>
      <c r="H298" s="188">
        <f t="shared" si="12"/>
        <v>18.23018867924528</v>
      </c>
      <c r="I298" s="13"/>
    </row>
    <row r="299" spans="1:9" ht="21" customHeight="1">
      <c r="A299" s="627"/>
      <c r="B299" s="532"/>
      <c r="C299" s="174">
        <v>4300</v>
      </c>
      <c r="D299" s="175" t="s">
        <v>34</v>
      </c>
      <c r="E299" s="177">
        <v>41089</v>
      </c>
      <c r="F299" s="177">
        <v>38057.09</v>
      </c>
      <c r="G299" s="177">
        <v>18782.58</v>
      </c>
      <c r="H299" s="188">
        <f t="shared" si="12"/>
        <v>49.35369467292429</v>
      </c>
      <c r="I299" s="13"/>
    </row>
    <row r="300" spans="1:9" ht="25.5" customHeight="1">
      <c r="A300" s="627"/>
      <c r="B300" s="532"/>
      <c r="C300" s="174">
        <v>4360</v>
      </c>
      <c r="D300" s="70" t="s">
        <v>274</v>
      </c>
      <c r="E300" s="177">
        <v>12109</v>
      </c>
      <c r="F300" s="177">
        <v>12009</v>
      </c>
      <c r="G300" s="177">
        <v>5873.28</v>
      </c>
      <c r="H300" s="188">
        <f t="shared" si="12"/>
        <v>48.907319510367216</v>
      </c>
      <c r="I300" s="13"/>
    </row>
    <row r="301" spans="1:9" ht="21" customHeight="1">
      <c r="A301" s="627"/>
      <c r="B301" s="532"/>
      <c r="C301" s="174">
        <v>4410</v>
      </c>
      <c r="D301" s="175" t="s">
        <v>65</v>
      </c>
      <c r="E301" s="177">
        <v>6889.36</v>
      </c>
      <c r="F301" s="177">
        <v>6789.36</v>
      </c>
      <c r="G301" s="177">
        <v>4305.54</v>
      </c>
      <c r="H301" s="188">
        <f t="shared" si="12"/>
        <v>63.41599208172788</v>
      </c>
      <c r="I301" s="13"/>
    </row>
    <row r="302" spans="1:9" ht="18" customHeight="1">
      <c r="A302" s="627"/>
      <c r="B302" s="532"/>
      <c r="C302" s="174">
        <v>4430</v>
      </c>
      <c r="D302" s="175" t="s">
        <v>35</v>
      </c>
      <c r="E302" s="177">
        <v>12190</v>
      </c>
      <c r="F302" s="177">
        <v>12170</v>
      </c>
      <c r="G302" s="177">
        <v>5430.11</v>
      </c>
      <c r="H302" s="188">
        <f t="shared" si="12"/>
        <v>44.61881676253081</v>
      </c>
      <c r="I302" s="13"/>
    </row>
    <row r="303" spans="1:9" ht="18" customHeight="1">
      <c r="A303" s="627"/>
      <c r="B303" s="532"/>
      <c r="C303" s="174">
        <v>4440</v>
      </c>
      <c r="D303" s="175" t="s">
        <v>185</v>
      </c>
      <c r="E303" s="177">
        <v>263459.49</v>
      </c>
      <c r="F303" s="177">
        <v>263459.49</v>
      </c>
      <c r="G303" s="177">
        <v>197597</v>
      </c>
      <c r="H303" s="188">
        <f t="shared" si="12"/>
        <v>75.00090431360054</v>
      </c>
      <c r="I303" s="13"/>
    </row>
    <row r="304" spans="1:9" ht="18" customHeight="1">
      <c r="A304" s="627"/>
      <c r="B304" s="532"/>
      <c r="C304" s="174">
        <v>4480</v>
      </c>
      <c r="D304" s="175" t="s">
        <v>78</v>
      </c>
      <c r="E304" s="177">
        <v>40</v>
      </c>
      <c r="F304" s="177">
        <v>40</v>
      </c>
      <c r="G304" s="177">
        <v>0</v>
      </c>
      <c r="H304" s="188">
        <f t="shared" si="12"/>
        <v>0</v>
      </c>
      <c r="I304" s="13"/>
    </row>
    <row r="305" spans="1:9" ht="18" customHeight="1">
      <c r="A305" s="627"/>
      <c r="B305" s="532"/>
      <c r="C305" s="174">
        <v>4530</v>
      </c>
      <c r="D305" s="175" t="s">
        <v>53</v>
      </c>
      <c r="E305" s="177">
        <v>3650</v>
      </c>
      <c r="F305" s="177">
        <v>3650</v>
      </c>
      <c r="G305" s="177">
        <v>2055.54</v>
      </c>
      <c r="H305" s="188">
        <f t="shared" si="12"/>
        <v>56.31616438356164</v>
      </c>
      <c r="I305" s="13"/>
    </row>
    <row r="306" spans="1:9" ht="25.5" customHeight="1">
      <c r="A306" s="627"/>
      <c r="B306" s="532"/>
      <c r="C306" s="174">
        <v>4610</v>
      </c>
      <c r="D306" s="178" t="s">
        <v>212</v>
      </c>
      <c r="E306" s="177">
        <v>0</v>
      </c>
      <c r="F306" s="177">
        <v>150</v>
      </c>
      <c r="G306" s="177">
        <v>150</v>
      </c>
      <c r="H306" s="188">
        <f t="shared" si="12"/>
        <v>100</v>
      </c>
      <c r="I306" s="13"/>
    </row>
    <row r="307" spans="1:9" ht="24.75" customHeight="1">
      <c r="A307" s="627"/>
      <c r="B307" s="532"/>
      <c r="C307" s="174">
        <v>4700</v>
      </c>
      <c r="D307" s="179" t="s">
        <v>211</v>
      </c>
      <c r="E307" s="177">
        <v>1050</v>
      </c>
      <c r="F307" s="177">
        <v>2570.05</v>
      </c>
      <c r="G307" s="177">
        <v>2397.02</v>
      </c>
      <c r="H307" s="188">
        <f aca="true" t="shared" si="13" ref="H307:H322">G307/F307*100</f>
        <v>93.26744615863504</v>
      </c>
      <c r="I307" s="13"/>
    </row>
    <row r="308" spans="1:9" ht="24.75" customHeight="1">
      <c r="A308" s="627"/>
      <c r="B308" s="534"/>
      <c r="C308" s="174">
        <v>6050</v>
      </c>
      <c r="D308" s="179" t="s">
        <v>150</v>
      </c>
      <c r="E308" s="177">
        <v>25000</v>
      </c>
      <c r="F308" s="177">
        <v>57000</v>
      </c>
      <c r="G308" s="177">
        <v>50528.4</v>
      </c>
      <c r="H308" s="188">
        <f t="shared" si="13"/>
        <v>88.64631578947369</v>
      </c>
      <c r="I308" s="13"/>
    </row>
    <row r="309" spans="1:9" ht="27.75" customHeight="1">
      <c r="A309" s="627"/>
      <c r="B309" s="180">
        <v>80103</v>
      </c>
      <c r="C309" s="185"/>
      <c r="D309" s="181" t="s">
        <v>216</v>
      </c>
      <c r="E309" s="182">
        <f>SUM(E310:E322)</f>
        <v>206829</v>
      </c>
      <c r="F309" s="182">
        <f>SUM(F310:F322)</f>
        <v>207778.24</v>
      </c>
      <c r="G309" s="182">
        <f>SUM(G310:G322)</f>
        <v>126560.54000000001</v>
      </c>
      <c r="H309" s="186">
        <f t="shared" si="13"/>
        <v>60.91135433623849</v>
      </c>
      <c r="I309" s="13"/>
    </row>
    <row r="310" spans="1:9" ht="24" customHeight="1">
      <c r="A310" s="627"/>
      <c r="B310" s="531"/>
      <c r="C310" s="174">
        <v>3020</v>
      </c>
      <c r="D310" s="178" t="s">
        <v>72</v>
      </c>
      <c r="E310" s="177">
        <v>14787</v>
      </c>
      <c r="F310" s="177">
        <v>14787</v>
      </c>
      <c r="G310" s="177">
        <v>6754.51</v>
      </c>
      <c r="H310" s="188">
        <f t="shared" si="13"/>
        <v>45.678704267261786</v>
      </c>
      <c r="I310" s="13"/>
    </row>
    <row r="311" spans="1:9" ht="20.25" customHeight="1">
      <c r="A311" s="627"/>
      <c r="B311" s="532"/>
      <c r="C311" s="174">
        <v>4010</v>
      </c>
      <c r="D311" s="175" t="s">
        <v>25</v>
      </c>
      <c r="E311" s="177">
        <v>135797</v>
      </c>
      <c r="F311" s="177">
        <v>135797</v>
      </c>
      <c r="G311" s="177">
        <v>81136.46</v>
      </c>
      <c r="H311" s="188">
        <f t="shared" si="13"/>
        <v>59.74834495607414</v>
      </c>
      <c r="I311" s="13"/>
    </row>
    <row r="312" spans="1:9" ht="19.5" customHeight="1">
      <c r="A312" s="627"/>
      <c r="B312" s="532"/>
      <c r="C312" s="174">
        <v>4040</v>
      </c>
      <c r="D312" s="175" t="s">
        <v>184</v>
      </c>
      <c r="E312" s="177">
        <v>11977</v>
      </c>
      <c r="F312" s="177">
        <v>12926.24</v>
      </c>
      <c r="G312" s="177">
        <v>12775.38</v>
      </c>
      <c r="H312" s="188">
        <f t="shared" si="13"/>
        <v>98.83291660993451</v>
      </c>
      <c r="I312" s="13"/>
    </row>
    <row r="313" spans="1:9" ht="18" customHeight="1">
      <c r="A313" s="627"/>
      <c r="B313" s="532"/>
      <c r="C313" s="174">
        <v>4110</v>
      </c>
      <c r="D313" s="175" t="s">
        <v>154</v>
      </c>
      <c r="E313" s="177">
        <v>27149</v>
      </c>
      <c r="F313" s="177">
        <v>27149</v>
      </c>
      <c r="G313" s="177">
        <v>16420.57</v>
      </c>
      <c r="H313" s="188">
        <f t="shared" si="13"/>
        <v>60.48314855059118</v>
      </c>
      <c r="I313" s="13"/>
    </row>
    <row r="314" spans="1:9" ht="19.5" customHeight="1">
      <c r="A314" s="627"/>
      <c r="B314" s="532"/>
      <c r="C314" s="174">
        <v>4120</v>
      </c>
      <c r="D314" s="175" t="s">
        <v>28</v>
      </c>
      <c r="E314" s="177">
        <v>3870</v>
      </c>
      <c r="F314" s="177">
        <v>3870</v>
      </c>
      <c r="G314" s="177">
        <v>2352.84</v>
      </c>
      <c r="H314" s="188">
        <f t="shared" si="13"/>
        <v>60.7968992248062</v>
      </c>
      <c r="I314" s="13"/>
    </row>
    <row r="315" spans="1:9" ht="18.75" customHeight="1">
      <c r="A315" s="627"/>
      <c r="B315" s="532"/>
      <c r="C315" s="174">
        <v>4210</v>
      </c>
      <c r="D315" s="175" t="s">
        <v>30</v>
      </c>
      <c r="E315" s="177">
        <v>1050</v>
      </c>
      <c r="F315" s="177">
        <v>1050</v>
      </c>
      <c r="G315" s="177">
        <v>91.78</v>
      </c>
      <c r="H315" s="188">
        <f t="shared" si="13"/>
        <v>8.74095238095238</v>
      </c>
      <c r="I315" s="13"/>
    </row>
    <row r="316" spans="1:9" ht="24.75" customHeight="1">
      <c r="A316" s="627"/>
      <c r="B316" s="532"/>
      <c r="C316" s="174">
        <v>4240</v>
      </c>
      <c r="D316" s="178" t="s">
        <v>264</v>
      </c>
      <c r="E316" s="177">
        <v>1550</v>
      </c>
      <c r="F316" s="177">
        <v>1550</v>
      </c>
      <c r="G316" s="177">
        <v>113</v>
      </c>
      <c r="H316" s="188">
        <f t="shared" si="13"/>
        <v>7.290322580645162</v>
      </c>
      <c r="I316" s="13"/>
    </row>
    <row r="317" spans="1:9" ht="21" customHeight="1">
      <c r="A317" s="627"/>
      <c r="B317" s="532"/>
      <c r="C317" s="174">
        <v>4260</v>
      </c>
      <c r="D317" s="175" t="s">
        <v>68</v>
      </c>
      <c r="E317" s="177">
        <v>500</v>
      </c>
      <c r="F317" s="177">
        <v>500</v>
      </c>
      <c r="G317" s="177">
        <v>0</v>
      </c>
      <c r="H317" s="188">
        <f t="shared" si="13"/>
        <v>0</v>
      </c>
      <c r="I317" s="13"/>
    </row>
    <row r="318" spans="1:9" ht="19.5" customHeight="1">
      <c r="A318" s="627"/>
      <c r="B318" s="532"/>
      <c r="C318" s="174">
        <v>4280</v>
      </c>
      <c r="D318" s="175" t="s">
        <v>64</v>
      </c>
      <c r="E318" s="177">
        <v>80</v>
      </c>
      <c r="F318" s="177">
        <v>80</v>
      </c>
      <c r="G318" s="177">
        <v>0</v>
      </c>
      <c r="H318" s="188">
        <f t="shared" si="13"/>
        <v>0</v>
      </c>
      <c r="I318" s="13"/>
    </row>
    <row r="319" spans="1:9" ht="20.25" customHeight="1">
      <c r="A319" s="627"/>
      <c r="B319" s="532"/>
      <c r="C319" s="174">
        <v>4300</v>
      </c>
      <c r="D319" s="175" t="s">
        <v>34</v>
      </c>
      <c r="E319" s="177">
        <v>300</v>
      </c>
      <c r="F319" s="177">
        <v>300</v>
      </c>
      <c r="G319" s="177">
        <v>0</v>
      </c>
      <c r="H319" s="188">
        <f t="shared" si="13"/>
        <v>0</v>
      </c>
      <c r="I319" s="13"/>
    </row>
    <row r="320" spans="1:9" ht="25.5" customHeight="1">
      <c r="A320" s="627"/>
      <c r="B320" s="532"/>
      <c r="C320" s="174">
        <v>4360</v>
      </c>
      <c r="D320" s="70" t="s">
        <v>274</v>
      </c>
      <c r="E320" s="177">
        <v>150</v>
      </c>
      <c r="F320" s="177">
        <v>150</v>
      </c>
      <c r="G320" s="177">
        <v>0</v>
      </c>
      <c r="H320" s="188">
        <f t="shared" si="13"/>
        <v>0</v>
      </c>
      <c r="I320" s="13"/>
    </row>
    <row r="321" spans="1:9" ht="19.5" customHeight="1">
      <c r="A321" s="627"/>
      <c r="B321" s="532"/>
      <c r="C321" s="174">
        <v>4410</v>
      </c>
      <c r="D321" s="175" t="s">
        <v>65</v>
      </c>
      <c r="E321" s="177">
        <v>400</v>
      </c>
      <c r="F321" s="177">
        <v>400</v>
      </c>
      <c r="G321" s="177">
        <v>0</v>
      </c>
      <c r="H321" s="188">
        <f t="shared" si="13"/>
        <v>0</v>
      </c>
      <c r="I321" s="13"/>
    </row>
    <row r="322" spans="1:9" ht="18.75" customHeight="1">
      <c r="A322" s="627"/>
      <c r="B322" s="532"/>
      <c r="C322" s="174">
        <v>4440</v>
      </c>
      <c r="D322" s="175" t="s">
        <v>185</v>
      </c>
      <c r="E322" s="177">
        <v>9219</v>
      </c>
      <c r="F322" s="177">
        <v>9219</v>
      </c>
      <c r="G322" s="177">
        <v>6916</v>
      </c>
      <c r="H322" s="188">
        <f t="shared" si="13"/>
        <v>75.01898253606682</v>
      </c>
      <c r="I322" s="13"/>
    </row>
    <row r="323" spans="1:9" ht="26.25" customHeight="1">
      <c r="A323" s="627"/>
      <c r="B323" s="180">
        <v>80104</v>
      </c>
      <c r="C323" s="180"/>
      <c r="D323" s="248" t="s">
        <v>79</v>
      </c>
      <c r="E323" s="182">
        <f>SUM(E324:E341)</f>
        <v>996216.65</v>
      </c>
      <c r="F323" s="182">
        <f>SUM(F324:F341)</f>
        <v>942198.93</v>
      </c>
      <c r="G323" s="182">
        <f>SUM(G324:G341)</f>
        <v>515213.0400000001</v>
      </c>
      <c r="H323" s="186">
        <f aca="true" t="shared" si="14" ref="H323:H350">G323/F323*100</f>
        <v>54.68198101222638</v>
      </c>
      <c r="I323" s="13"/>
    </row>
    <row r="324" spans="1:9" ht="26.25" customHeight="1">
      <c r="A324" s="627"/>
      <c r="B324" s="533"/>
      <c r="C324" s="174">
        <v>3020</v>
      </c>
      <c r="D324" s="178" t="s">
        <v>72</v>
      </c>
      <c r="E324" s="177">
        <v>43115</v>
      </c>
      <c r="F324" s="177">
        <v>43115</v>
      </c>
      <c r="G324" s="177">
        <v>20990.78</v>
      </c>
      <c r="H324" s="188">
        <f t="shared" si="14"/>
        <v>48.68556186941899</v>
      </c>
      <c r="I324" s="13"/>
    </row>
    <row r="325" spans="1:9" ht="19.5" customHeight="1">
      <c r="A325" s="627"/>
      <c r="B325" s="533"/>
      <c r="C325" s="174">
        <v>4010</v>
      </c>
      <c r="D325" s="175" t="s">
        <v>25</v>
      </c>
      <c r="E325" s="177">
        <v>647064</v>
      </c>
      <c r="F325" s="177">
        <v>592864</v>
      </c>
      <c r="G325" s="177">
        <v>313983.71</v>
      </c>
      <c r="H325" s="188">
        <f t="shared" si="14"/>
        <v>52.96049515571869</v>
      </c>
      <c r="I325" s="13"/>
    </row>
    <row r="326" spans="1:9" ht="20.25" customHeight="1">
      <c r="A326" s="627"/>
      <c r="B326" s="533"/>
      <c r="C326" s="174">
        <v>4040</v>
      </c>
      <c r="D326" s="175" t="s">
        <v>184</v>
      </c>
      <c r="E326" s="177">
        <v>46960</v>
      </c>
      <c r="F326" s="177">
        <v>47142.28</v>
      </c>
      <c r="G326" s="177">
        <v>47142.28</v>
      </c>
      <c r="H326" s="188">
        <f t="shared" si="14"/>
        <v>100</v>
      </c>
      <c r="I326" s="13"/>
    </row>
    <row r="327" spans="1:9" ht="19.5" customHeight="1">
      <c r="A327" s="627"/>
      <c r="B327" s="533"/>
      <c r="C327" s="174">
        <v>4110</v>
      </c>
      <c r="D327" s="175" t="s">
        <v>154</v>
      </c>
      <c r="E327" s="177">
        <v>129290</v>
      </c>
      <c r="F327" s="177">
        <v>129290</v>
      </c>
      <c r="G327" s="177">
        <v>63263.64</v>
      </c>
      <c r="H327" s="188">
        <f t="shared" si="14"/>
        <v>48.931580168613195</v>
      </c>
      <c r="I327" s="13"/>
    </row>
    <row r="328" spans="1:9" ht="20.25" customHeight="1">
      <c r="A328" s="627"/>
      <c r="B328" s="533"/>
      <c r="C328" s="174">
        <v>4120</v>
      </c>
      <c r="D328" s="175" t="s">
        <v>28</v>
      </c>
      <c r="E328" s="281">
        <v>16788</v>
      </c>
      <c r="F328" s="281">
        <v>16788</v>
      </c>
      <c r="G328" s="177">
        <v>6853.78</v>
      </c>
      <c r="H328" s="188">
        <f t="shared" si="14"/>
        <v>40.82547057421968</v>
      </c>
      <c r="I328" s="13"/>
    </row>
    <row r="329" spans="1:9" ht="18.75" customHeight="1">
      <c r="A329" s="627"/>
      <c r="B329" s="533"/>
      <c r="C329" s="174">
        <v>4170</v>
      </c>
      <c r="D329" s="175" t="s">
        <v>47</v>
      </c>
      <c r="E329" s="177">
        <v>8640</v>
      </c>
      <c r="F329" s="177">
        <v>8640</v>
      </c>
      <c r="G329" s="177">
        <v>2413</v>
      </c>
      <c r="H329" s="188">
        <f t="shared" si="14"/>
        <v>27.92824074074074</v>
      </c>
      <c r="I329" s="13"/>
    </row>
    <row r="330" spans="1:9" ht="19.5" customHeight="1">
      <c r="A330" s="627"/>
      <c r="B330" s="533"/>
      <c r="C330" s="174">
        <v>4210</v>
      </c>
      <c r="D330" s="175" t="s">
        <v>30</v>
      </c>
      <c r="E330" s="177">
        <v>21908</v>
      </c>
      <c r="F330" s="177">
        <v>21908</v>
      </c>
      <c r="G330" s="177">
        <v>6868.27</v>
      </c>
      <c r="H330" s="188">
        <f t="shared" si="14"/>
        <v>31.35051122877488</v>
      </c>
      <c r="I330" s="13"/>
    </row>
    <row r="331" spans="1:9" ht="24.75" customHeight="1">
      <c r="A331" s="627"/>
      <c r="B331" s="533"/>
      <c r="C331" s="174">
        <v>4240</v>
      </c>
      <c r="D331" s="178" t="s">
        <v>264</v>
      </c>
      <c r="E331" s="177">
        <v>405.65</v>
      </c>
      <c r="F331" s="177">
        <v>405.65</v>
      </c>
      <c r="G331" s="177">
        <v>98.21</v>
      </c>
      <c r="H331" s="188">
        <f t="shared" si="14"/>
        <v>24.210526315789473</v>
      </c>
      <c r="I331" s="13"/>
    </row>
    <row r="332" spans="1:9" ht="18.75" customHeight="1">
      <c r="A332" s="627"/>
      <c r="B332" s="533"/>
      <c r="C332" s="174">
        <v>4260</v>
      </c>
      <c r="D332" s="175" t="s">
        <v>68</v>
      </c>
      <c r="E332" s="177">
        <v>10000</v>
      </c>
      <c r="F332" s="177">
        <v>10000</v>
      </c>
      <c r="G332" s="177">
        <v>5192.44</v>
      </c>
      <c r="H332" s="188">
        <f t="shared" si="14"/>
        <v>51.92439999999999</v>
      </c>
      <c r="I332" s="13"/>
    </row>
    <row r="333" spans="1:9" ht="18.75" customHeight="1">
      <c r="A333" s="627"/>
      <c r="B333" s="533"/>
      <c r="C333" s="174">
        <v>4270</v>
      </c>
      <c r="D333" s="175" t="s">
        <v>32</v>
      </c>
      <c r="E333" s="177">
        <v>700</v>
      </c>
      <c r="F333" s="177">
        <v>700</v>
      </c>
      <c r="G333" s="177">
        <v>697.87</v>
      </c>
      <c r="H333" s="188">
        <f t="shared" si="14"/>
        <v>99.69571428571429</v>
      </c>
      <c r="I333" s="13"/>
    </row>
    <row r="334" spans="1:9" ht="19.5" customHeight="1">
      <c r="A334" s="627"/>
      <c r="B334" s="533"/>
      <c r="C334" s="174">
        <v>4280</v>
      </c>
      <c r="D334" s="175" t="s">
        <v>64</v>
      </c>
      <c r="E334" s="177">
        <v>1040</v>
      </c>
      <c r="F334" s="177">
        <v>1040</v>
      </c>
      <c r="G334" s="177">
        <v>235.71</v>
      </c>
      <c r="H334" s="188">
        <f t="shared" si="14"/>
        <v>22.664423076923075</v>
      </c>
      <c r="I334" s="13"/>
    </row>
    <row r="335" spans="1:9" ht="20.25" customHeight="1">
      <c r="A335" s="627"/>
      <c r="B335" s="533"/>
      <c r="C335" s="174">
        <v>4300</v>
      </c>
      <c r="D335" s="175" t="s">
        <v>34</v>
      </c>
      <c r="E335" s="177">
        <v>5320</v>
      </c>
      <c r="F335" s="177">
        <v>5064</v>
      </c>
      <c r="G335" s="177">
        <v>2307.23</v>
      </c>
      <c r="H335" s="188">
        <f t="shared" si="14"/>
        <v>45.56141390205371</v>
      </c>
      <c r="I335" s="13"/>
    </row>
    <row r="336" spans="1:9" ht="20.25" customHeight="1">
      <c r="A336" s="627"/>
      <c r="B336" s="533"/>
      <c r="C336" s="174">
        <v>4330</v>
      </c>
      <c r="D336" s="175" t="s">
        <v>217</v>
      </c>
      <c r="E336" s="177">
        <v>15300</v>
      </c>
      <c r="F336" s="177">
        <v>15300</v>
      </c>
      <c r="G336" s="177">
        <v>8886.03</v>
      </c>
      <c r="H336" s="188">
        <f t="shared" si="14"/>
        <v>58.07862745098039</v>
      </c>
      <c r="I336" s="13"/>
    </row>
    <row r="337" spans="1:9" ht="23.25" customHeight="1">
      <c r="A337" s="627"/>
      <c r="B337" s="533"/>
      <c r="C337" s="174">
        <v>4360</v>
      </c>
      <c r="D337" s="70" t="s">
        <v>274</v>
      </c>
      <c r="E337" s="177">
        <v>3000</v>
      </c>
      <c r="F337" s="177">
        <v>3000</v>
      </c>
      <c r="G337" s="177">
        <v>1050.04</v>
      </c>
      <c r="H337" s="188">
        <f t="shared" si="14"/>
        <v>35.001333333333335</v>
      </c>
      <c r="I337" s="13"/>
    </row>
    <row r="338" spans="1:9" ht="20.25" customHeight="1">
      <c r="A338" s="627"/>
      <c r="B338" s="533"/>
      <c r="C338" s="174">
        <v>4410</v>
      </c>
      <c r="D338" s="175" t="s">
        <v>65</v>
      </c>
      <c r="E338" s="177">
        <v>690</v>
      </c>
      <c r="F338" s="177">
        <v>690</v>
      </c>
      <c r="G338" s="177">
        <v>436.62</v>
      </c>
      <c r="H338" s="188">
        <f t="shared" si="14"/>
        <v>63.278260869565216</v>
      </c>
      <c r="I338" s="13"/>
    </row>
    <row r="339" spans="1:9" ht="18.75" customHeight="1">
      <c r="A339" s="627"/>
      <c r="B339" s="533"/>
      <c r="C339" s="174">
        <v>4430</v>
      </c>
      <c r="D339" s="175" t="s">
        <v>35</v>
      </c>
      <c r="E339" s="177">
        <v>1410</v>
      </c>
      <c r="F339" s="177">
        <v>1666</v>
      </c>
      <c r="G339" s="177">
        <v>1636.25</v>
      </c>
      <c r="H339" s="188">
        <f t="shared" si="14"/>
        <v>98.21428571428571</v>
      </c>
      <c r="I339" s="13"/>
    </row>
    <row r="340" spans="1:9" ht="20.25" customHeight="1">
      <c r="A340" s="627"/>
      <c r="B340" s="533"/>
      <c r="C340" s="174">
        <v>4440</v>
      </c>
      <c r="D340" s="175" t="s">
        <v>185</v>
      </c>
      <c r="E340" s="177">
        <v>43856</v>
      </c>
      <c r="F340" s="177">
        <v>43856</v>
      </c>
      <c r="G340" s="177">
        <v>32892</v>
      </c>
      <c r="H340" s="188">
        <f t="shared" si="14"/>
        <v>75</v>
      </c>
      <c r="I340" s="13"/>
    </row>
    <row r="341" spans="1:9" ht="25.5" customHeight="1">
      <c r="A341" s="627"/>
      <c r="B341" s="533"/>
      <c r="C341" s="174">
        <v>4700</v>
      </c>
      <c r="D341" s="179" t="s">
        <v>211</v>
      </c>
      <c r="E341" s="177">
        <v>730</v>
      </c>
      <c r="F341" s="177">
        <v>730</v>
      </c>
      <c r="G341" s="177">
        <v>265.18</v>
      </c>
      <c r="H341" s="188">
        <f t="shared" si="14"/>
        <v>36.326027397260276</v>
      </c>
      <c r="I341" s="13"/>
    </row>
    <row r="342" spans="1:9" ht="24.75" customHeight="1">
      <c r="A342" s="627"/>
      <c r="B342" s="180">
        <v>80110</v>
      </c>
      <c r="C342" s="180"/>
      <c r="D342" s="248" t="s">
        <v>80</v>
      </c>
      <c r="E342" s="182">
        <f>SUM(E343:E363)</f>
        <v>3210532.25</v>
      </c>
      <c r="F342" s="182">
        <f>SUM(F343:F363)</f>
        <v>3181017.35</v>
      </c>
      <c r="G342" s="182">
        <f>SUM(G343:G363)</f>
        <v>1694592.95</v>
      </c>
      <c r="H342" s="186">
        <f t="shared" si="14"/>
        <v>53.2720436120853</v>
      </c>
      <c r="I342" s="13"/>
    </row>
    <row r="343" spans="1:9" ht="24" customHeight="1">
      <c r="A343" s="627"/>
      <c r="B343" s="531"/>
      <c r="C343" s="174">
        <v>3020</v>
      </c>
      <c r="D343" s="178" t="s">
        <v>72</v>
      </c>
      <c r="E343" s="177">
        <v>125335</v>
      </c>
      <c r="F343" s="177">
        <v>124005</v>
      </c>
      <c r="G343" s="177">
        <v>59814.82</v>
      </c>
      <c r="H343" s="188">
        <f t="shared" si="14"/>
        <v>48.235813072053546</v>
      </c>
      <c r="I343" s="13"/>
    </row>
    <row r="344" spans="1:9" ht="24" customHeight="1">
      <c r="A344" s="627"/>
      <c r="B344" s="532"/>
      <c r="C344" s="174">
        <v>3240</v>
      </c>
      <c r="D344" s="178" t="s">
        <v>77</v>
      </c>
      <c r="E344" s="177">
        <v>15608</v>
      </c>
      <c r="F344" s="177">
        <v>0</v>
      </c>
      <c r="G344" s="177">
        <v>0</v>
      </c>
      <c r="H344" s="188">
        <v>0</v>
      </c>
      <c r="I344" s="13"/>
    </row>
    <row r="345" spans="1:9" ht="20.25" customHeight="1">
      <c r="A345" s="627"/>
      <c r="B345" s="532"/>
      <c r="C345" s="174">
        <v>4010</v>
      </c>
      <c r="D345" s="175" t="s">
        <v>25</v>
      </c>
      <c r="E345" s="177">
        <v>1857900</v>
      </c>
      <c r="F345" s="177">
        <v>1855517</v>
      </c>
      <c r="G345" s="177">
        <v>933293.95</v>
      </c>
      <c r="H345" s="188">
        <f t="shared" si="14"/>
        <v>50.29832386337608</v>
      </c>
      <c r="I345" s="13"/>
    </row>
    <row r="346" spans="1:9" ht="21" customHeight="1">
      <c r="A346" s="627"/>
      <c r="B346" s="532"/>
      <c r="C346" s="174">
        <v>4040</v>
      </c>
      <c r="D346" s="175" t="s">
        <v>184</v>
      </c>
      <c r="E346" s="177">
        <v>157989</v>
      </c>
      <c r="F346" s="177">
        <v>157381.35</v>
      </c>
      <c r="G346" s="177">
        <v>151828.6</v>
      </c>
      <c r="H346" s="188">
        <f t="shared" si="14"/>
        <v>96.47178652362558</v>
      </c>
      <c r="I346" s="13"/>
    </row>
    <row r="347" spans="1:9" ht="19.5" customHeight="1">
      <c r="A347" s="627"/>
      <c r="B347" s="532"/>
      <c r="C347" s="174">
        <v>4110</v>
      </c>
      <c r="D347" s="175" t="s">
        <v>154</v>
      </c>
      <c r="E347" s="177">
        <v>358431</v>
      </c>
      <c r="F347" s="177">
        <v>357470</v>
      </c>
      <c r="G347" s="177">
        <v>189786.48</v>
      </c>
      <c r="H347" s="188">
        <f t="shared" si="14"/>
        <v>53.09158251042045</v>
      </c>
      <c r="I347" s="13"/>
    </row>
    <row r="348" spans="1:9" ht="21" customHeight="1">
      <c r="A348" s="627"/>
      <c r="B348" s="532"/>
      <c r="C348" s="174">
        <v>4120</v>
      </c>
      <c r="D348" s="175" t="s">
        <v>28</v>
      </c>
      <c r="E348" s="177">
        <v>50998</v>
      </c>
      <c r="F348" s="177">
        <v>50348</v>
      </c>
      <c r="G348" s="177">
        <v>20816.98</v>
      </c>
      <c r="H348" s="188">
        <f t="shared" si="14"/>
        <v>41.3461905140224</v>
      </c>
      <c r="I348" s="13"/>
    </row>
    <row r="349" spans="1:9" ht="18" customHeight="1">
      <c r="A349" s="627"/>
      <c r="B349" s="532"/>
      <c r="C349" s="174">
        <v>4170</v>
      </c>
      <c r="D349" s="175" t="s">
        <v>47</v>
      </c>
      <c r="E349" s="177">
        <v>20180</v>
      </c>
      <c r="F349" s="177">
        <v>20180</v>
      </c>
      <c r="G349" s="177">
        <v>6585.68</v>
      </c>
      <c r="H349" s="188">
        <f t="shared" si="14"/>
        <v>32.63468780971259</v>
      </c>
      <c r="I349" s="13"/>
    </row>
    <row r="350" spans="1:9" ht="18" customHeight="1">
      <c r="A350" s="627"/>
      <c r="B350" s="532"/>
      <c r="C350" s="174">
        <v>4190</v>
      </c>
      <c r="D350" s="175" t="s">
        <v>236</v>
      </c>
      <c r="E350" s="177">
        <v>7000</v>
      </c>
      <c r="F350" s="177">
        <v>6980</v>
      </c>
      <c r="G350" s="177">
        <v>546.51</v>
      </c>
      <c r="H350" s="188">
        <f t="shared" si="14"/>
        <v>7.829656160458452</v>
      </c>
      <c r="I350" s="13"/>
    </row>
    <row r="351" spans="1:9" ht="19.5" customHeight="1">
      <c r="A351" s="627"/>
      <c r="B351" s="532"/>
      <c r="C351" s="174">
        <v>4210</v>
      </c>
      <c r="D351" s="175" t="s">
        <v>30</v>
      </c>
      <c r="E351" s="177">
        <v>46831</v>
      </c>
      <c r="F351" s="177">
        <v>42881</v>
      </c>
      <c r="G351" s="177">
        <v>34179.96</v>
      </c>
      <c r="H351" s="188">
        <f aca="true" t="shared" si="15" ref="H351:H414">G351/F351*100</f>
        <v>79.70886872974044</v>
      </c>
      <c r="I351" s="13"/>
    </row>
    <row r="352" spans="1:9" ht="26.25" customHeight="1">
      <c r="A352" s="627"/>
      <c r="B352" s="532"/>
      <c r="C352" s="174">
        <v>4240</v>
      </c>
      <c r="D352" s="178" t="s">
        <v>264</v>
      </c>
      <c r="E352" s="177">
        <v>15150</v>
      </c>
      <c r="F352" s="177">
        <v>18450</v>
      </c>
      <c r="G352" s="177">
        <v>3290.82</v>
      </c>
      <c r="H352" s="188">
        <f t="shared" si="15"/>
        <v>17.836422764227645</v>
      </c>
      <c r="I352" s="13"/>
    </row>
    <row r="353" spans="1:9" ht="21" customHeight="1">
      <c r="A353" s="627"/>
      <c r="B353" s="532"/>
      <c r="C353" s="174">
        <v>4260</v>
      </c>
      <c r="D353" s="175" t="s">
        <v>68</v>
      </c>
      <c r="E353" s="177">
        <v>308000</v>
      </c>
      <c r="F353" s="177">
        <v>306371</v>
      </c>
      <c r="G353" s="177">
        <v>152216.89</v>
      </c>
      <c r="H353" s="188">
        <f t="shared" si="15"/>
        <v>49.68384409751576</v>
      </c>
      <c r="I353" s="13"/>
    </row>
    <row r="354" spans="1:9" ht="19.5" customHeight="1">
      <c r="A354" s="627"/>
      <c r="B354" s="532"/>
      <c r="C354" s="174">
        <v>4270</v>
      </c>
      <c r="D354" s="175" t="s">
        <v>32</v>
      </c>
      <c r="E354" s="177">
        <v>23084</v>
      </c>
      <c r="F354" s="177">
        <v>17584</v>
      </c>
      <c r="G354" s="177">
        <v>8917.59</v>
      </c>
      <c r="H354" s="188">
        <f t="shared" si="15"/>
        <v>50.714228844404005</v>
      </c>
      <c r="I354" s="13"/>
    </row>
    <row r="355" spans="1:9" ht="21" customHeight="1">
      <c r="A355" s="627"/>
      <c r="B355" s="532"/>
      <c r="C355" s="174">
        <v>4280</v>
      </c>
      <c r="D355" s="175" t="s">
        <v>64</v>
      </c>
      <c r="E355" s="177">
        <v>2040</v>
      </c>
      <c r="F355" s="177">
        <v>2040</v>
      </c>
      <c r="G355" s="177">
        <v>253.9</v>
      </c>
      <c r="H355" s="188">
        <f t="shared" si="15"/>
        <v>12.44607843137255</v>
      </c>
      <c r="I355" s="13"/>
    </row>
    <row r="356" spans="1:9" ht="19.5" customHeight="1">
      <c r="A356" s="627"/>
      <c r="B356" s="532"/>
      <c r="C356" s="174">
        <v>4300</v>
      </c>
      <c r="D356" s="175" t="s">
        <v>34</v>
      </c>
      <c r="E356" s="177">
        <v>44965</v>
      </c>
      <c r="F356" s="177">
        <v>43780</v>
      </c>
      <c r="G356" s="177">
        <v>13038.58</v>
      </c>
      <c r="H356" s="188">
        <f t="shared" si="15"/>
        <v>29.78204659661946</v>
      </c>
      <c r="I356" s="13"/>
    </row>
    <row r="357" spans="1:9" ht="24.75" customHeight="1">
      <c r="A357" s="627"/>
      <c r="B357" s="532"/>
      <c r="C357" s="174">
        <v>4360</v>
      </c>
      <c r="D357" s="70" t="s">
        <v>274</v>
      </c>
      <c r="E357" s="177">
        <v>6430</v>
      </c>
      <c r="F357" s="177">
        <v>6347</v>
      </c>
      <c r="G357" s="177">
        <v>4027.35</v>
      </c>
      <c r="H357" s="188">
        <f t="shared" si="15"/>
        <v>63.45281235229242</v>
      </c>
      <c r="I357" s="13"/>
    </row>
    <row r="358" spans="1:9" ht="18.75" customHeight="1">
      <c r="A358" s="627"/>
      <c r="B358" s="532"/>
      <c r="C358" s="174">
        <v>4410</v>
      </c>
      <c r="D358" s="175" t="s">
        <v>65</v>
      </c>
      <c r="E358" s="177">
        <v>2580</v>
      </c>
      <c r="F358" s="177">
        <v>2562</v>
      </c>
      <c r="G358" s="177">
        <v>787.43</v>
      </c>
      <c r="H358" s="188">
        <f t="shared" si="15"/>
        <v>30.73497267759563</v>
      </c>
      <c r="I358" s="13"/>
    </row>
    <row r="359" spans="1:9" ht="19.5" customHeight="1">
      <c r="A359" s="627"/>
      <c r="B359" s="532"/>
      <c r="C359" s="174">
        <v>4430</v>
      </c>
      <c r="D359" s="175" t="s">
        <v>35</v>
      </c>
      <c r="E359" s="177">
        <v>22449.25</v>
      </c>
      <c r="F359" s="177">
        <v>22389</v>
      </c>
      <c r="G359" s="177">
        <v>5161.92</v>
      </c>
      <c r="H359" s="188">
        <f t="shared" si="15"/>
        <v>23.055607664478092</v>
      </c>
      <c r="I359" s="13"/>
    </row>
    <row r="360" spans="1:9" ht="18" customHeight="1">
      <c r="A360" s="627"/>
      <c r="B360" s="532"/>
      <c r="C360" s="174">
        <v>4440</v>
      </c>
      <c r="D360" s="175" t="s">
        <v>185</v>
      </c>
      <c r="E360" s="177">
        <v>131552</v>
      </c>
      <c r="F360" s="177">
        <v>131552</v>
      </c>
      <c r="G360" s="177">
        <v>98664</v>
      </c>
      <c r="H360" s="188">
        <f t="shared" si="15"/>
        <v>75</v>
      </c>
      <c r="I360" s="13"/>
    </row>
    <row r="361" spans="1:9" ht="18" customHeight="1">
      <c r="A361" s="627"/>
      <c r="B361" s="532"/>
      <c r="C361" s="174">
        <v>4530</v>
      </c>
      <c r="D361" s="175" t="s">
        <v>53</v>
      </c>
      <c r="E361" s="177">
        <v>5000</v>
      </c>
      <c r="F361" s="177">
        <v>5000</v>
      </c>
      <c r="G361" s="177">
        <v>1210.83</v>
      </c>
      <c r="H361" s="188">
        <f t="shared" si="15"/>
        <v>24.2166</v>
      </c>
      <c r="I361" s="13"/>
    </row>
    <row r="362" spans="1:9" ht="24.75" customHeight="1">
      <c r="A362" s="627"/>
      <c r="B362" s="533"/>
      <c r="C362" s="174">
        <v>4700</v>
      </c>
      <c r="D362" s="178" t="s">
        <v>211</v>
      </c>
      <c r="E362" s="177">
        <v>500</v>
      </c>
      <c r="F362" s="177">
        <v>1080</v>
      </c>
      <c r="G362" s="177">
        <v>1071.66</v>
      </c>
      <c r="H362" s="188">
        <f t="shared" si="15"/>
        <v>99.22777777777779</v>
      </c>
      <c r="I362" s="13"/>
    </row>
    <row r="363" spans="1:9" ht="24.75" customHeight="1">
      <c r="A363" s="627"/>
      <c r="B363" s="534"/>
      <c r="C363" s="174">
        <v>6060</v>
      </c>
      <c r="D363" s="178" t="s">
        <v>130</v>
      </c>
      <c r="E363" s="177">
        <v>8510</v>
      </c>
      <c r="F363" s="177">
        <v>9100</v>
      </c>
      <c r="G363" s="177">
        <v>9099</v>
      </c>
      <c r="H363" s="188">
        <f t="shared" si="15"/>
        <v>99.98901098901098</v>
      </c>
      <c r="I363" s="13"/>
    </row>
    <row r="364" spans="1:9" ht="23.25" customHeight="1">
      <c r="A364" s="627"/>
      <c r="B364" s="180">
        <v>80113</v>
      </c>
      <c r="C364" s="180"/>
      <c r="D364" s="248" t="s">
        <v>81</v>
      </c>
      <c r="E364" s="282">
        <f>SUM(E365:E366)</f>
        <v>473000</v>
      </c>
      <c r="F364" s="282">
        <f>SUM(F365:F366)</f>
        <v>473000</v>
      </c>
      <c r="G364" s="282">
        <f>SUM(G365:G366)</f>
        <v>244213.5</v>
      </c>
      <c r="H364" s="186">
        <f t="shared" si="15"/>
        <v>51.63076109936575</v>
      </c>
      <c r="I364" s="13"/>
    </row>
    <row r="365" spans="1:9" ht="19.5" customHeight="1">
      <c r="A365" s="627"/>
      <c r="B365" s="640"/>
      <c r="C365" s="200">
        <v>3030</v>
      </c>
      <c r="D365" s="283" t="s">
        <v>237</v>
      </c>
      <c r="E365" s="284">
        <v>13000</v>
      </c>
      <c r="F365" s="284">
        <v>13000</v>
      </c>
      <c r="G365" s="285">
        <v>6613.74</v>
      </c>
      <c r="H365" s="188">
        <f t="shared" si="15"/>
        <v>50.874923076923075</v>
      </c>
      <c r="I365" s="13"/>
    </row>
    <row r="366" spans="1:9" ht="19.5" customHeight="1">
      <c r="A366" s="627"/>
      <c r="B366" s="640"/>
      <c r="C366" s="214">
        <v>4300</v>
      </c>
      <c r="D366" s="280" t="s">
        <v>34</v>
      </c>
      <c r="E366" s="286">
        <v>460000</v>
      </c>
      <c r="F366" s="286">
        <v>460000</v>
      </c>
      <c r="G366" s="287">
        <v>237599.76</v>
      </c>
      <c r="H366" s="188">
        <f t="shared" si="15"/>
        <v>51.65212173913044</v>
      </c>
      <c r="I366" s="13"/>
    </row>
    <row r="367" spans="1:9" ht="28.5" customHeight="1">
      <c r="A367" s="627"/>
      <c r="B367" s="180">
        <v>80146</v>
      </c>
      <c r="C367" s="288"/>
      <c r="D367" s="289" t="s">
        <v>82</v>
      </c>
      <c r="E367" s="290">
        <f>SUM(E368:E371)</f>
        <v>51313</v>
      </c>
      <c r="F367" s="290">
        <f>SUM(F368:F371)</f>
        <v>52953.7</v>
      </c>
      <c r="G367" s="282">
        <f>SUM(G368:G371)</f>
        <v>19769.02</v>
      </c>
      <c r="H367" s="186">
        <f t="shared" si="15"/>
        <v>37.332650976230184</v>
      </c>
      <c r="I367" s="13"/>
    </row>
    <row r="368" spans="1:9" ht="18" customHeight="1">
      <c r="A368" s="627"/>
      <c r="B368" s="533"/>
      <c r="C368" s="291">
        <v>4210</v>
      </c>
      <c r="D368" s="292" t="s">
        <v>30</v>
      </c>
      <c r="E368" s="285">
        <v>4129</v>
      </c>
      <c r="F368" s="285">
        <v>4020</v>
      </c>
      <c r="G368" s="285">
        <v>0</v>
      </c>
      <c r="H368" s="188">
        <f t="shared" si="15"/>
        <v>0</v>
      </c>
      <c r="I368" s="13"/>
    </row>
    <row r="369" spans="1:9" ht="27.75" customHeight="1">
      <c r="A369" s="627"/>
      <c r="B369" s="533"/>
      <c r="C369" s="291">
        <v>4240</v>
      </c>
      <c r="D369" s="178" t="s">
        <v>264</v>
      </c>
      <c r="E369" s="285">
        <v>1840</v>
      </c>
      <c r="F369" s="285">
        <v>1840</v>
      </c>
      <c r="G369" s="285">
        <v>331.6</v>
      </c>
      <c r="H369" s="188">
        <f t="shared" si="15"/>
        <v>18.02173913043478</v>
      </c>
      <c r="I369" s="13"/>
    </row>
    <row r="370" spans="1:9" ht="18" customHeight="1">
      <c r="A370" s="627"/>
      <c r="B370" s="533"/>
      <c r="C370" s="291">
        <v>4300</v>
      </c>
      <c r="D370" s="175" t="s">
        <v>34</v>
      </c>
      <c r="E370" s="285">
        <v>37919</v>
      </c>
      <c r="F370" s="285">
        <v>39072</v>
      </c>
      <c r="G370" s="285">
        <v>17620.77</v>
      </c>
      <c r="H370" s="188">
        <f t="shared" si="15"/>
        <v>45.09820331695332</v>
      </c>
      <c r="I370" s="13"/>
    </row>
    <row r="371" spans="1:9" ht="19.5" customHeight="1">
      <c r="A371" s="627"/>
      <c r="B371" s="534"/>
      <c r="C371" s="174">
        <v>4410</v>
      </c>
      <c r="D371" s="175" t="s">
        <v>65</v>
      </c>
      <c r="E371" s="285">
        <v>7425</v>
      </c>
      <c r="F371" s="285">
        <v>8021.7</v>
      </c>
      <c r="G371" s="285">
        <v>1816.65</v>
      </c>
      <c r="H371" s="188">
        <f t="shared" si="15"/>
        <v>22.646695837540673</v>
      </c>
      <c r="I371" s="13"/>
    </row>
    <row r="372" spans="1:9" ht="25.5" customHeight="1">
      <c r="A372" s="627"/>
      <c r="B372" s="184">
        <v>80148</v>
      </c>
      <c r="C372" s="180"/>
      <c r="D372" s="248" t="s">
        <v>83</v>
      </c>
      <c r="E372" s="282">
        <f>SUM(E373:E388)</f>
        <v>477847</v>
      </c>
      <c r="F372" s="282">
        <f>SUM(F373:F388)</f>
        <v>478327.27</v>
      </c>
      <c r="G372" s="282">
        <f>SUM(G373:G388)</f>
        <v>278376.82</v>
      </c>
      <c r="H372" s="243">
        <f t="shared" si="15"/>
        <v>58.19798231449359</v>
      </c>
      <c r="I372" s="13"/>
    </row>
    <row r="373" spans="1:9" ht="24.75" customHeight="1">
      <c r="A373" s="627"/>
      <c r="B373" s="535"/>
      <c r="C373" s="187">
        <v>3020</v>
      </c>
      <c r="D373" s="178" t="s">
        <v>72</v>
      </c>
      <c r="E373" s="285">
        <v>1500</v>
      </c>
      <c r="F373" s="285">
        <v>1500</v>
      </c>
      <c r="G373" s="285">
        <v>342.5</v>
      </c>
      <c r="H373" s="293">
        <f t="shared" si="15"/>
        <v>22.833333333333332</v>
      </c>
      <c r="I373" s="13"/>
    </row>
    <row r="374" spans="1:9" ht="18.75" customHeight="1">
      <c r="A374" s="627"/>
      <c r="B374" s="535"/>
      <c r="C374" s="187">
        <v>4010</v>
      </c>
      <c r="D374" s="175" t="s">
        <v>25</v>
      </c>
      <c r="E374" s="285">
        <v>204489</v>
      </c>
      <c r="F374" s="285">
        <v>204489</v>
      </c>
      <c r="G374" s="285">
        <v>125366.56</v>
      </c>
      <c r="H374" s="293">
        <f t="shared" si="15"/>
        <v>61.307239020191794</v>
      </c>
      <c r="I374" s="13"/>
    </row>
    <row r="375" spans="1:9" ht="21" customHeight="1">
      <c r="A375" s="627"/>
      <c r="B375" s="535"/>
      <c r="C375" s="187">
        <v>4040</v>
      </c>
      <c r="D375" s="175" t="s">
        <v>184</v>
      </c>
      <c r="E375" s="285">
        <v>12412</v>
      </c>
      <c r="F375" s="285">
        <v>12892.27</v>
      </c>
      <c r="G375" s="285">
        <v>12504.72</v>
      </c>
      <c r="H375" s="293">
        <f t="shared" si="15"/>
        <v>96.99393512546665</v>
      </c>
      <c r="I375" s="13"/>
    </row>
    <row r="376" spans="1:9" ht="19.5" customHeight="1">
      <c r="A376" s="627"/>
      <c r="B376" s="535"/>
      <c r="C376" s="187">
        <v>4110</v>
      </c>
      <c r="D376" s="175" t="s">
        <v>154</v>
      </c>
      <c r="E376" s="285">
        <v>34345</v>
      </c>
      <c r="F376" s="285">
        <v>34345</v>
      </c>
      <c r="G376" s="285">
        <v>17579.5</v>
      </c>
      <c r="H376" s="293">
        <f t="shared" si="15"/>
        <v>51.18503421167564</v>
      </c>
      <c r="I376" s="13"/>
    </row>
    <row r="377" spans="1:9" ht="19.5" customHeight="1">
      <c r="A377" s="627"/>
      <c r="B377" s="535"/>
      <c r="C377" s="187">
        <v>4120</v>
      </c>
      <c r="D377" s="175" t="s">
        <v>28</v>
      </c>
      <c r="E377" s="285">
        <v>4624</v>
      </c>
      <c r="F377" s="285">
        <v>4624</v>
      </c>
      <c r="G377" s="285">
        <v>2599.64</v>
      </c>
      <c r="H377" s="293">
        <f t="shared" si="15"/>
        <v>56.22058823529411</v>
      </c>
      <c r="I377" s="13"/>
    </row>
    <row r="378" spans="1:9" ht="18.75" customHeight="1">
      <c r="A378" s="627"/>
      <c r="B378" s="535"/>
      <c r="C378" s="187">
        <v>4210</v>
      </c>
      <c r="D378" s="175" t="s">
        <v>30</v>
      </c>
      <c r="E378" s="285">
        <v>10804</v>
      </c>
      <c r="F378" s="285">
        <v>10804</v>
      </c>
      <c r="G378" s="285">
        <v>4427.24</v>
      </c>
      <c r="H378" s="293">
        <f t="shared" si="15"/>
        <v>40.97778600518326</v>
      </c>
      <c r="I378" s="13"/>
    </row>
    <row r="379" spans="1:9" ht="18.75" customHeight="1">
      <c r="A379" s="627"/>
      <c r="B379" s="535"/>
      <c r="C379" s="187">
        <v>4220</v>
      </c>
      <c r="D379" s="175" t="s">
        <v>84</v>
      </c>
      <c r="E379" s="285">
        <v>127000</v>
      </c>
      <c r="F379" s="285">
        <v>127000</v>
      </c>
      <c r="G379" s="285">
        <v>82011.54</v>
      </c>
      <c r="H379" s="293">
        <f t="shared" si="15"/>
        <v>64.5760157480315</v>
      </c>
      <c r="I379" s="13"/>
    </row>
    <row r="380" spans="1:9" ht="20.25" customHeight="1">
      <c r="A380" s="627"/>
      <c r="B380" s="535"/>
      <c r="C380" s="187">
        <v>4260</v>
      </c>
      <c r="D380" s="175" t="s">
        <v>68</v>
      </c>
      <c r="E380" s="285">
        <v>15132</v>
      </c>
      <c r="F380" s="285">
        <v>15132</v>
      </c>
      <c r="G380" s="285">
        <v>4690.05</v>
      </c>
      <c r="H380" s="293">
        <f t="shared" si="15"/>
        <v>30.994250594766058</v>
      </c>
      <c r="I380" s="13"/>
    </row>
    <row r="381" spans="1:9" ht="20.25" customHeight="1">
      <c r="A381" s="627"/>
      <c r="B381" s="535"/>
      <c r="C381" s="187">
        <v>4270</v>
      </c>
      <c r="D381" s="175" t="s">
        <v>32</v>
      </c>
      <c r="E381" s="285">
        <v>300</v>
      </c>
      <c r="F381" s="285">
        <v>300</v>
      </c>
      <c r="G381" s="285">
        <v>0</v>
      </c>
      <c r="H381" s="293">
        <f t="shared" si="15"/>
        <v>0</v>
      </c>
      <c r="I381" s="13"/>
    </row>
    <row r="382" spans="1:9" ht="20.25" customHeight="1">
      <c r="A382" s="627"/>
      <c r="B382" s="535"/>
      <c r="C382" s="187">
        <v>4280</v>
      </c>
      <c r="D382" s="175" t="s">
        <v>64</v>
      </c>
      <c r="E382" s="285">
        <v>410</v>
      </c>
      <c r="F382" s="285">
        <v>410</v>
      </c>
      <c r="G382" s="285">
        <v>130</v>
      </c>
      <c r="H382" s="293">
        <f t="shared" si="15"/>
        <v>31.70731707317073</v>
      </c>
      <c r="I382" s="13"/>
    </row>
    <row r="383" spans="1:9" ht="21" customHeight="1">
      <c r="A383" s="627"/>
      <c r="B383" s="535"/>
      <c r="C383" s="187">
        <v>4300</v>
      </c>
      <c r="D383" s="175" t="s">
        <v>34</v>
      </c>
      <c r="E383" s="285">
        <v>49926</v>
      </c>
      <c r="F383" s="285">
        <v>49926</v>
      </c>
      <c r="G383" s="285">
        <v>22558.82</v>
      </c>
      <c r="H383" s="293">
        <f t="shared" si="15"/>
        <v>45.184513079357444</v>
      </c>
      <c r="I383" s="13"/>
    </row>
    <row r="384" spans="1:9" ht="22.5" customHeight="1">
      <c r="A384" s="627"/>
      <c r="B384" s="535"/>
      <c r="C384" s="187">
        <v>4360</v>
      </c>
      <c r="D384" s="70" t="s">
        <v>274</v>
      </c>
      <c r="E384" s="285">
        <v>700</v>
      </c>
      <c r="F384" s="285">
        <v>700</v>
      </c>
      <c r="G384" s="285">
        <v>263.25</v>
      </c>
      <c r="H384" s="293">
        <f t="shared" si="15"/>
        <v>37.607142857142854</v>
      </c>
      <c r="I384" s="13"/>
    </row>
    <row r="385" spans="1:9" ht="21" customHeight="1">
      <c r="A385" s="627"/>
      <c r="B385" s="535"/>
      <c r="C385" s="187">
        <v>4410</v>
      </c>
      <c r="D385" s="175" t="s">
        <v>65</v>
      </c>
      <c r="E385" s="285">
        <v>135</v>
      </c>
      <c r="F385" s="285">
        <v>135</v>
      </c>
      <c r="G385" s="285">
        <v>0</v>
      </c>
      <c r="H385" s="293">
        <v>0</v>
      </c>
      <c r="I385" s="13"/>
    </row>
    <row r="386" spans="1:9" ht="17.25" customHeight="1">
      <c r="A386" s="627"/>
      <c r="B386" s="535"/>
      <c r="C386" s="187">
        <v>4440</v>
      </c>
      <c r="D386" s="175" t="s">
        <v>185</v>
      </c>
      <c r="E386" s="285">
        <v>7870</v>
      </c>
      <c r="F386" s="285">
        <v>7870</v>
      </c>
      <c r="G386" s="285">
        <v>5903</v>
      </c>
      <c r="H386" s="293">
        <f t="shared" si="15"/>
        <v>75.00635324015248</v>
      </c>
      <c r="I386" s="13"/>
    </row>
    <row r="387" spans="1:9" ht="24.75" customHeight="1">
      <c r="A387" s="627"/>
      <c r="B387" s="536"/>
      <c r="C387" s="251">
        <v>4700</v>
      </c>
      <c r="D387" s="250" t="s">
        <v>211</v>
      </c>
      <c r="E387" s="284">
        <v>300</v>
      </c>
      <c r="F387" s="284">
        <v>300</v>
      </c>
      <c r="G387" s="284">
        <v>0</v>
      </c>
      <c r="H387" s="294">
        <f t="shared" si="15"/>
        <v>0</v>
      </c>
      <c r="I387" s="13"/>
    </row>
    <row r="388" spans="1:9" ht="24.75" customHeight="1">
      <c r="A388" s="627"/>
      <c r="B388" s="536"/>
      <c r="C388" s="295">
        <v>6060</v>
      </c>
      <c r="D388" s="296" t="s">
        <v>130</v>
      </c>
      <c r="E388" s="286">
        <v>7900</v>
      </c>
      <c r="F388" s="286">
        <v>7900</v>
      </c>
      <c r="G388" s="286">
        <v>0</v>
      </c>
      <c r="H388" s="297">
        <f t="shared" si="15"/>
        <v>0</v>
      </c>
      <c r="I388" s="13"/>
    </row>
    <row r="389" spans="1:9" ht="75" customHeight="1">
      <c r="A389" s="627"/>
      <c r="B389" s="298">
        <v>80149</v>
      </c>
      <c r="C389" s="299"/>
      <c r="D389" s="300" t="s">
        <v>238</v>
      </c>
      <c r="E389" s="301">
        <f>SUM(E390:E404)</f>
        <v>103006.35</v>
      </c>
      <c r="F389" s="301">
        <f>SUM(F390:F404)</f>
        <v>103006.35</v>
      </c>
      <c r="G389" s="301">
        <f>SUM(G390:G404)</f>
        <v>42385.4</v>
      </c>
      <c r="H389" s="302">
        <f t="shared" si="15"/>
        <v>41.148336971458555</v>
      </c>
      <c r="I389" s="13"/>
    </row>
    <row r="390" spans="1:9" ht="24.75" customHeight="1">
      <c r="A390" s="627"/>
      <c r="B390" s="542"/>
      <c r="C390" s="214">
        <v>3020</v>
      </c>
      <c r="D390" s="178" t="s">
        <v>72</v>
      </c>
      <c r="E390" s="286">
        <v>2200</v>
      </c>
      <c r="F390" s="286">
        <v>2200</v>
      </c>
      <c r="G390" s="286">
        <v>934.82</v>
      </c>
      <c r="H390" s="294">
        <f t="shared" si="15"/>
        <v>42.49181818181819</v>
      </c>
      <c r="I390" s="13"/>
    </row>
    <row r="391" spans="1:9" ht="24.75" customHeight="1">
      <c r="A391" s="627"/>
      <c r="B391" s="543"/>
      <c r="C391" s="214">
        <v>4010</v>
      </c>
      <c r="D391" s="175" t="s">
        <v>25</v>
      </c>
      <c r="E391" s="286">
        <v>76500</v>
      </c>
      <c r="F391" s="286">
        <v>76500</v>
      </c>
      <c r="G391" s="286">
        <v>29459.66</v>
      </c>
      <c r="H391" s="294">
        <f t="shared" si="15"/>
        <v>38.509359477124185</v>
      </c>
      <c r="I391" s="13"/>
    </row>
    <row r="392" spans="1:9" ht="24.75" customHeight="1">
      <c r="A392" s="627"/>
      <c r="B392" s="543"/>
      <c r="C392" s="214">
        <v>4040</v>
      </c>
      <c r="D392" s="175" t="s">
        <v>184</v>
      </c>
      <c r="E392" s="286">
        <v>3844</v>
      </c>
      <c r="F392" s="286">
        <v>3844</v>
      </c>
      <c r="G392" s="286">
        <v>3690.72</v>
      </c>
      <c r="H392" s="294">
        <f t="shared" si="15"/>
        <v>96.01248699271592</v>
      </c>
      <c r="I392" s="13"/>
    </row>
    <row r="393" spans="1:9" ht="24.75" customHeight="1">
      <c r="A393" s="627"/>
      <c r="B393" s="543"/>
      <c r="C393" s="214">
        <v>4110</v>
      </c>
      <c r="D393" s="175" t="s">
        <v>154</v>
      </c>
      <c r="E393" s="286">
        <v>14196</v>
      </c>
      <c r="F393" s="286">
        <v>14196</v>
      </c>
      <c r="G393" s="286">
        <v>5787.65</v>
      </c>
      <c r="H393" s="294">
        <f t="shared" si="15"/>
        <v>40.76958298112144</v>
      </c>
      <c r="I393" s="13"/>
    </row>
    <row r="394" spans="1:9" ht="24.75" customHeight="1">
      <c r="A394" s="627"/>
      <c r="B394" s="543"/>
      <c r="C394" s="214">
        <v>4120</v>
      </c>
      <c r="D394" s="175" t="s">
        <v>28</v>
      </c>
      <c r="E394" s="286">
        <v>1617</v>
      </c>
      <c r="F394" s="286">
        <v>1617</v>
      </c>
      <c r="G394" s="286">
        <v>670.96</v>
      </c>
      <c r="H394" s="294">
        <f t="shared" si="15"/>
        <v>41.49412492269635</v>
      </c>
      <c r="I394" s="13"/>
    </row>
    <row r="395" spans="1:9" ht="24.75" customHeight="1">
      <c r="A395" s="627"/>
      <c r="B395" s="543"/>
      <c r="C395" s="214">
        <v>4210</v>
      </c>
      <c r="D395" s="175" t="s">
        <v>30</v>
      </c>
      <c r="E395" s="286">
        <v>802</v>
      </c>
      <c r="F395" s="286">
        <v>752</v>
      </c>
      <c r="G395" s="286">
        <v>124.87</v>
      </c>
      <c r="H395" s="294">
        <f t="shared" si="15"/>
        <v>16.605053191489365</v>
      </c>
      <c r="I395" s="13"/>
    </row>
    <row r="396" spans="1:9" ht="24.75" customHeight="1">
      <c r="A396" s="627"/>
      <c r="B396" s="543"/>
      <c r="C396" s="214">
        <v>4240</v>
      </c>
      <c r="D396" s="178" t="s">
        <v>264</v>
      </c>
      <c r="E396" s="286">
        <v>1394.35</v>
      </c>
      <c r="F396" s="286">
        <v>1394.35</v>
      </c>
      <c r="G396" s="286">
        <v>1.79</v>
      </c>
      <c r="H396" s="294">
        <f t="shared" si="15"/>
        <v>0.12837522860114034</v>
      </c>
      <c r="I396" s="13"/>
    </row>
    <row r="397" spans="1:9" ht="24.75" customHeight="1">
      <c r="A397" s="627"/>
      <c r="B397" s="543"/>
      <c r="C397" s="214">
        <v>4260</v>
      </c>
      <c r="D397" s="175" t="s">
        <v>68</v>
      </c>
      <c r="E397" s="286">
        <v>223</v>
      </c>
      <c r="F397" s="286">
        <v>223</v>
      </c>
      <c r="G397" s="286">
        <v>94.41</v>
      </c>
      <c r="H397" s="294">
        <f t="shared" si="15"/>
        <v>42.336322869955154</v>
      </c>
      <c r="I397" s="13"/>
    </row>
    <row r="398" spans="1:9" ht="24.75" customHeight="1">
      <c r="A398" s="627"/>
      <c r="B398" s="543"/>
      <c r="C398" s="214">
        <v>4270</v>
      </c>
      <c r="D398" s="175" t="s">
        <v>32</v>
      </c>
      <c r="E398" s="286">
        <v>5</v>
      </c>
      <c r="F398" s="286">
        <v>55</v>
      </c>
      <c r="G398" s="286">
        <v>17.5</v>
      </c>
      <c r="H398" s="294">
        <f t="shared" si="15"/>
        <v>31.818181818181817</v>
      </c>
      <c r="I398" s="13"/>
    </row>
    <row r="399" spans="1:9" ht="24.75" customHeight="1">
      <c r="A399" s="627"/>
      <c r="B399" s="543"/>
      <c r="C399" s="214">
        <v>4280</v>
      </c>
      <c r="D399" s="175" t="s">
        <v>64</v>
      </c>
      <c r="E399" s="286">
        <v>20</v>
      </c>
      <c r="F399" s="286">
        <v>20</v>
      </c>
      <c r="G399" s="286">
        <v>4.29</v>
      </c>
      <c r="H399" s="294">
        <v>21.4</v>
      </c>
      <c r="I399" s="13"/>
    </row>
    <row r="400" spans="1:9" ht="24.75" customHeight="1">
      <c r="A400" s="627"/>
      <c r="B400" s="543"/>
      <c r="C400" s="214">
        <v>4300</v>
      </c>
      <c r="D400" s="175" t="s">
        <v>34</v>
      </c>
      <c r="E400" s="286">
        <v>100</v>
      </c>
      <c r="F400" s="286">
        <v>100</v>
      </c>
      <c r="G400" s="286">
        <v>41.95</v>
      </c>
      <c r="H400" s="294">
        <f t="shared" si="15"/>
        <v>41.95</v>
      </c>
      <c r="I400" s="13"/>
    </row>
    <row r="401" spans="1:9" ht="25.5" customHeight="1">
      <c r="A401" s="627"/>
      <c r="B401" s="543"/>
      <c r="C401" s="214">
        <v>4360</v>
      </c>
      <c r="D401" s="70" t="s">
        <v>274</v>
      </c>
      <c r="E401" s="286">
        <v>55</v>
      </c>
      <c r="F401" s="286">
        <v>55</v>
      </c>
      <c r="G401" s="286">
        <v>19.09</v>
      </c>
      <c r="H401" s="294">
        <f t="shared" si="15"/>
        <v>34.709090909090904</v>
      </c>
      <c r="I401" s="13"/>
    </row>
    <row r="402" spans="1:9" ht="24.75" customHeight="1">
      <c r="A402" s="627"/>
      <c r="B402" s="543"/>
      <c r="C402" s="214">
        <v>4410</v>
      </c>
      <c r="D402" s="175" t="s">
        <v>65</v>
      </c>
      <c r="E402" s="286">
        <v>10</v>
      </c>
      <c r="F402" s="286">
        <v>10</v>
      </c>
      <c r="G402" s="286">
        <v>7.94</v>
      </c>
      <c r="H402" s="294">
        <f t="shared" si="15"/>
        <v>79.4</v>
      </c>
      <c r="I402" s="13"/>
    </row>
    <row r="403" spans="1:9" ht="24.75" customHeight="1">
      <c r="A403" s="627"/>
      <c r="B403" s="543"/>
      <c r="C403" s="214">
        <v>4430</v>
      </c>
      <c r="D403" s="280" t="s">
        <v>35</v>
      </c>
      <c r="E403" s="286">
        <v>40</v>
      </c>
      <c r="F403" s="286">
        <v>40</v>
      </c>
      <c r="G403" s="286">
        <v>29.75</v>
      </c>
      <c r="H403" s="294">
        <f t="shared" si="15"/>
        <v>74.375</v>
      </c>
      <c r="I403" s="13"/>
    </row>
    <row r="404" spans="1:9" ht="24.75" customHeight="1">
      <c r="A404" s="627"/>
      <c r="B404" s="544"/>
      <c r="C404" s="214">
        <v>4440</v>
      </c>
      <c r="D404" s="175" t="s">
        <v>185</v>
      </c>
      <c r="E404" s="286">
        <v>2000</v>
      </c>
      <c r="F404" s="286">
        <v>2000</v>
      </c>
      <c r="G404" s="286">
        <v>1500</v>
      </c>
      <c r="H404" s="294">
        <f t="shared" si="15"/>
        <v>75</v>
      </c>
      <c r="I404" s="13"/>
    </row>
    <row r="405" spans="1:9" ht="84.75" customHeight="1">
      <c r="A405" s="627"/>
      <c r="B405" s="303">
        <v>80150</v>
      </c>
      <c r="C405" s="215"/>
      <c r="D405" s="304" t="s">
        <v>239</v>
      </c>
      <c r="E405" s="305">
        <f>SUM(E406:E423)</f>
        <v>387912.48000000004</v>
      </c>
      <c r="F405" s="305">
        <f>SUM(F406:F423)</f>
        <v>451031.83</v>
      </c>
      <c r="G405" s="305">
        <f>SUM(G406:G423)</f>
        <v>294985.2100000001</v>
      </c>
      <c r="H405" s="306">
        <f t="shared" si="15"/>
        <v>65.40230431187086</v>
      </c>
      <c r="I405" s="13"/>
    </row>
    <row r="406" spans="1:9" ht="24.75" customHeight="1">
      <c r="A406" s="627"/>
      <c r="B406" s="542"/>
      <c r="C406" s="214">
        <v>3020</v>
      </c>
      <c r="D406" s="178" t="s">
        <v>72</v>
      </c>
      <c r="E406" s="286">
        <v>15233</v>
      </c>
      <c r="F406" s="286">
        <v>19696.2</v>
      </c>
      <c r="G406" s="286">
        <v>14745.26</v>
      </c>
      <c r="H406" s="294">
        <f t="shared" si="15"/>
        <v>74.86347620353165</v>
      </c>
      <c r="I406" s="13"/>
    </row>
    <row r="407" spans="1:9" ht="24.75" customHeight="1">
      <c r="A407" s="627"/>
      <c r="B407" s="543"/>
      <c r="C407" s="214">
        <v>4010</v>
      </c>
      <c r="D407" s="175" t="s">
        <v>25</v>
      </c>
      <c r="E407" s="286">
        <v>277091.58</v>
      </c>
      <c r="F407" s="286">
        <v>293842.58</v>
      </c>
      <c r="G407" s="286">
        <v>181336.42</v>
      </c>
      <c r="H407" s="294">
        <f t="shared" si="15"/>
        <v>61.71209768169066</v>
      </c>
      <c r="I407" s="13"/>
    </row>
    <row r="408" spans="1:9" ht="24.75" customHeight="1">
      <c r="A408" s="627"/>
      <c r="B408" s="543"/>
      <c r="C408" s="214">
        <v>4040</v>
      </c>
      <c r="D408" s="175" t="s">
        <v>184</v>
      </c>
      <c r="E408" s="286">
        <v>19921</v>
      </c>
      <c r="F408" s="286">
        <v>34427.35</v>
      </c>
      <c r="G408" s="286">
        <v>29996.48</v>
      </c>
      <c r="H408" s="294">
        <f t="shared" si="15"/>
        <v>87.12979651352777</v>
      </c>
      <c r="I408" s="13"/>
    </row>
    <row r="409" spans="1:9" ht="24.75" customHeight="1">
      <c r="A409" s="627"/>
      <c r="B409" s="543"/>
      <c r="C409" s="214">
        <v>4110</v>
      </c>
      <c r="D409" s="175" t="s">
        <v>154</v>
      </c>
      <c r="E409" s="286">
        <v>47247</v>
      </c>
      <c r="F409" s="286">
        <v>57008</v>
      </c>
      <c r="G409" s="286">
        <v>40547.81</v>
      </c>
      <c r="H409" s="294">
        <f t="shared" si="15"/>
        <v>71.12652610159978</v>
      </c>
      <c r="I409" s="13"/>
    </row>
    <row r="410" spans="1:9" ht="24.75" customHeight="1">
      <c r="A410" s="627"/>
      <c r="B410" s="543"/>
      <c r="C410" s="214">
        <v>4120</v>
      </c>
      <c r="D410" s="175" t="s">
        <v>28</v>
      </c>
      <c r="E410" s="286">
        <v>2934</v>
      </c>
      <c r="F410" s="286">
        <v>7554.6</v>
      </c>
      <c r="G410" s="286">
        <v>5294.2</v>
      </c>
      <c r="H410" s="294">
        <f t="shared" si="15"/>
        <v>70.07915706986472</v>
      </c>
      <c r="I410" s="13"/>
    </row>
    <row r="411" spans="1:9" ht="24.75" customHeight="1">
      <c r="A411" s="627"/>
      <c r="B411" s="543"/>
      <c r="C411" s="214">
        <v>4190</v>
      </c>
      <c r="D411" s="175" t="s">
        <v>236</v>
      </c>
      <c r="E411" s="286">
        <v>0</v>
      </c>
      <c r="F411" s="286">
        <v>20</v>
      </c>
      <c r="G411" s="286">
        <v>13.15</v>
      </c>
      <c r="H411" s="294">
        <f t="shared" si="15"/>
        <v>65.75</v>
      </c>
      <c r="I411" s="13"/>
    </row>
    <row r="412" spans="1:9" ht="24.75" customHeight="1">
      <c r="A412" s="627"/>
      <c r="B412" s="543"/>
      <c r="C412" s="214">
        <v>4210</v>
      </c>
      <c r="D412" s="175" t="s">
        <v>30</v>
      </c>
      <c r="E412" s="286">
        <v>6852</v>
      </c>
      <c r="F412" s="286">
        <v>10832</v>
      </c>
      <c r="G412" s="286">
        <v>5399.32</v>
      </c>
      <c r="H412" s="294">
        <f t="shared" si="15"/>
        <v>49.846011816838995</v>
      </c>
      <c r="I412" s="13"/>
    </row>
    <row r="413" spans="1:9" ht="24.75" customHeight="1">
      <c r="A413" s="627"/>
      <c r="B413" s="543"/>
      <c r="C413" s="214">
        <v>4220</v>
      </c>
      <c r="D413" s="175" t="s">
        <v>84</v>
      </c>
      <c r="E413" s="286">
        <v>0</v>
      </c>
      <c r="F413" s="286">
        <v>100</v>
      </c>
      <c r="G413" s="286">
        <v>64.9</v>
      </c>
      <c r="H413" s="294">
        <f t="shared" si="15"/>
        <v>64.9</v>
      </c>
      <c r="I413" s="13"/>
    </row>
    <row r="414" spans="1:9" ht="24.75" customHeight="1">
      <c r="A414" s="627"/>
      <c r="B414" s="543"/>
      <c r="C414" s="214">
        <v>4240</v>
      </c>
      <c r="D414" s="178" t="s">
        <v>264</v>
      </c>
      <c r="E414" s="286">
        <v>682</v>
      </c>
      <c r="F414" s="286">
        <v>682</v>
      </c>
      <c r="G414" s="286">
        <v>0</v>
      </c>
      <c r="H414" s="294">
        <f t="shared" si="15"/>
        <v>0</v>
      </c>
      <c r="I414" s="13"/>
    </row>
    <row r="415" spans="1:9" ht="24.75" customHeight="1">
      <c r="A415" s="627"/>
      <c r="B415" s="543"/>
      <c r="C415" s="214">
        <v>4260</v>
      </c>
      <c r="D415" s="175" t="s">
        <v>68</v>
      </c>
      <c r="E415" s="286">
        <v>7697</v>
      </c>
      <c r="F415" s="286">
        <v>9626</v>
      </c>
      <c r="G415" s="286">
        <v>7865.24</v>
      </c>
      <c r="H415" s="294">
        <f aca="true" t="shared" si="16" ref="H415:H423">G415/F415*100</f>
        <v>81.70829004778723</v>
      </c>
      <c r="I415" s="13"/>
    </row>
    <row r="416" spans="1:9" ht="24.75" customHeight="1">
      <c r="A416" s="627"/>
      <c r="B416" s="543"/>
      <c r="C416" s="214">
        <v>4270</v>
      </c>
      <c r="D416" s="175" t="s">
        <v>32</v>
      </c>
      <c r="E416" s="286">
        <v>2158</v>
      </c>
      <c r="F416" s="286">
        <v>7658</v>
      </c>
      <c r="G416" s="286">
        <v>3289.76</v>
      </c>
      <c r="H416" s="294">
        <f t="shared" si="16"/>
        <v>42.95847479759728</v>
      </c>
      <c r="I416" s="13"/>
    </row>
    <row r="417" spans="1:9" ht="24.75" customHeight="1">
      <c r="A417" s="627"/>
      <c r="B417" s="543"/>
      <c r="C417" s="214">
        <v>4280</v>
      </c>
      <c r="D417" s="175" t="s">
        <v>64</v>
      </c>
      <c r="E417" s="286">
        <v>160</v>
      </c>
      <c r="F417" s="286">
        <v>160</v>
      </c>
      <c r="G417" s="286">
        <v>29.25</v>
      </c>
      <c r="H417" s="294">
        <f t="shared" si="16"/>
        <v>18.28125</v>
      </c>
      <c r="I417" s="13"/>
    </row>
    <row r="418" spans="1:9" ht="24.75" customHeight="1">
      <c r="A418" s="627"/>
      <c r="B418" s="543"/>
      <c r="C418" s="214">
        <v>4300</v>
      </c>
      <c r="D418" s="175" t="s">
        <v>34</v>
      </c>
      <c r="E418" s="286">
        <v>1823</v>
      </c>
      <c r="F418" s="286">
        <v>2618</v>
      </c>
      <c r="G418" s="286">
        <v>1457.93</v>
      </c>
      <c r="H418" s="294">
        <f t="shared" si="16"/>
        <v>55.688693659281896</v>
      </c>
      <c r="I418" s="13"/>
    </row>
    <row r="419" spans="1:9" ht="24.75" customHeight="1">
      <c r="A419" s="627"/>
      <c r="B419" s="543"/>
      <c r="C419" s="214">
        <v>4360</v>
      </c>
      <c r="D419" s="70" t="s">
        <v>274</v>
      </c>
      <c r="E419" s="286">
        <v>330</v>
      </c>
      <c r="F419" s="286">
        <v>513</v>
      </c>
      <c r="G419" s="286">
        <v>346.03</v>
      </c>
      <c r="H419" s="294">
        <f t="shared" si="16"/>
        <v>67.45224171539961</v>
      </c>
      <c r="I419" s="13"/>
    </row>
    <row r="420" spans="1:9" ht="24.75" customHeight="1">
      <c r="A420" s="627"/>
      <c r="B420" s="543"/>
      <c r="C420" s="214">
        <v>4410</v>
      </c>
      <c r="D420" s="175" t="s">
        <v>65</v>
      </c>
      <c r="E420" s="286">
        <v>330.64</v>
      </c>
      <c r="F420" s="286">
        <v>498.64</v>
      </c>
      <c r="G420" s="286">
        <v>196.31</v>
      </c>
      <c r="H420" s="294">
        <f t="shared" si="16"/>
        <v>39.36908390823039</v>
      </c>
      <c r="I420" s="13"/>
    </row>
    <row r="421" spans="1:9" ht="24.75" customHeight="1">
      <c r="A421" s="627"/>
      <c r="B421" s="543"/>
      <c r="C421" s="214">
        <v>4430</v>
      </c>
      <c r="D421" s="280" t="s">
        <v>35</v>
      </c>
      <c r="E421" s="286">
        <v>289.75</v>
      </c>
      <c r="F421" s="286">
        <v>470</v>
      </c>
      <c r="G421" s="286">
        <v>385.97</v>
      </c>
      <c r="H421" s="294">
        <f t="shared" si="16"/>
        <v>82.12127659574469</v>
      </c>
      <c r="I421" s="13"/>
    </row>
    <row r="422" spans="1:9" ht="24.75" customHeight="1">
      <c r="A422" s="627"/>
      <c r="B422" s="543"/>
      <c r="C422" s="214">
        <v>4440</v>
      </c>
      <c r="D422" s="175" t="s">
        <v>185</v>
      </c>
      <c r="E422" s="286">
        <v>5163.51</v>
      </c>
      <c r="F422" s="286">
        <v>5163.51</v>
      </c>
      <c r="G422" s="286">
        <v>3873</v>
      </c>
      <c r="H422" s="294">
        <f t="shared" si="16"/>
        <v>75.00711725163697</v>
      </c>
      <c r="I422" s="13"/>
    </row>
    <row r="423" spans="1:9" ht="24.75" customHeight="1">
      <c r="A423" s="627"/>
      <c r="B423" s="544"/>
      <c r="C423" s="214">
        <v>4700</v>
      </c>
      <c r="D423" s="262" t="s">
        <v>211</v>
      </c>
      <c r="E423" s="286">
        <v>0</v>
      </c>
      <c r="F423" s="286">
        <v>161.95</v>
      </c>
      <c r="G423" s="286">
        <v>144.18</v>
      </c>
      <c r="H423" s="297">
        <f t="shared" si="16"/>
        <v>89.02747761654832</v>
      </c>
      <c r="I423" s="13"/>
    </row>
    <row r="424" spans="1:9" ht="26.25" customHeight="1">
      <c r="A424" s="627"/>
      <c r="B424" s="265">
        <v>80195</v>
      </c>
      <c r="C424" s="265"/>
      <c r="D424" s="278" t="s">
        <v>23</v>
      </c>
      <c r="E424" s="305">
        <f>SUM(E425:E444)</f>
        <v>5910</v>
      </c>
      <c r="F424" s="305">
        <f>SUM(F425:F444)</f>
        <v>60110</v>
      </c>
      <c r="G424" s="305">
        <f>SUM(G425:G444)</f>
        <v>1228.22</v>
      </c>
      <c r="H424" s="307">
        <f aca="true" t="shared" si="17" ref="H424:H450">G424/F424*100</f>
        <v>2.0432873066045585</v>
      </c>
      <c r="I424" s="13"/>
    </row>
    <row r="425" spans="1:9" ht="26.25" customHeight="1">
      <c r="A425" s="627"/>
      <c r="B425" s="537"/>
      <c r="C425" s="214">
        <v>4017</v>
      </c>
      <c r="D425" s="217" t="s">
        <v>280</v>
      </c>
      <c r="E425" s="286">
        <v>0</v>
      </c>
      <c r="F425" s="286">
        <v>22935.72</v>
      </c>
      <c r="G425" s="286">
        <v>0</v>
      </c>
      <c r="H425" s="297">
        <f t="shared" si="17"/>
        <v>0</v>
      </c>
      <c r="I425" s="13"/>
    </row>
    <row r="426" spans="1:9" ht="31.5" customHeight="1">
      <c r="A426" s="627"/>
      <c r="B426" s="538"/>
      <c r="C426" s="308">
        <v>4019</v>
      </c>
      <c r="D426" s="309" t="s">
        <v>281</v>
      </c>
      <c r="E426" s="310">
        <v>0</v>
      </c>
      <c r="F426" s="310">
        <v>4054.28</v>
      </c>
      <c r="G426" s="310">
        <v>0</v>
      </c>
      <c r="H426" s="311">
        <f t="shared" si="17"/>
        <v>0</v>
      </c>
      <c r="I426" s="13"/>
    </row>
    <row r="427" spans="1:9" ht="18.75" customHeight="1">
      <c r="A427" s="627"/>
      <c r="B427" s="538"/>
      <c r="C427" s="187">
        <v>4170</v>
      </c>
      <c r="D427" s="175" t="s">
        <v>225</v>
      </c>
      <c r="E427" s="285">
        <v>2940</v>
      </c>
      <c r="F427" s="285">
        <v>2940</v>
      </c>
      <c r="G427" s="285">
        <v>0</v>
      </c>
      <c r="H427" s="293">
        <f t="shared" si="17"/>
        <v>0</v>
      </c>
      <c r="I427" s="13"/>
    </row>
    <row r="428" spans="1:9" ht="18.75" customHeight="1">
      <c r="A428" s="627"/>
      <c r="B428" s="538"/>
      <c r="C428" s="187">
        <v>4177</v>
      </c>
      <c r="D428" s="175" t="s">
        <v>282</v>
      </c>
      <c r="E428" s="285">
        <v>0</v>
      </c>
      <c r="F428" s="285">
        <v>5098.72</v>
      </c>
      <c r="G428" s="285">
        <v>0</v>
      </c>
      <c r="H428" s="293">
        <f t="shared" si="17"/>
        <v>0</v>
      </c>
      <c r="I428" s="13"/>
    </row>
    <row r="429" spans="1:9" ht="18.75" customHeight="1">
      <c r="A429" s="627"/>
      <c r="B429" s="538"/>
      <c r="C429" s="187">
        <v>4179</v>
      </c>
      <c r="D429" s="175" t="s">
        <v>283</v>
      </c>
      <c r="E429" s="285">
        <v>0</v>
      </c>
      <c r="F429" s="285">
        <v>901.28</v>
      </c>
      <c r="G429" s="285">
        <v>0</v>
      </c>
      <c r="H429" s="293">
        <f t="shared" si="17"/>
        <v>0</v>
      </c>
      <c r="I429" s="13"/>
    </row>
    <row r="430" spans="1:9" ht="18.75" customHeight="1">
      <c r="A430" s="627"/>
      <c r="B430" s="538"/>
      <c r="C430" s="187">
        <v>4190</v>
      </c>
      <c r="D430" s="175" t="s">
        <v>236</v>
      </c>
      <c r="E430" s="285">
        <v>420</v>
      </c>
      <c r="F430" s="285">
        <v>420</v>
      </c>
      <c r="G430" s="285">
        <v>300</v>
      </c>
      <c r="H430" s="293">
        <f t="shared" si="17"/>
        <v>71.42857142857143</v>
      </c>
      <c r="I430" s="13"/>
    </row>
    <row r="431" spans="1:9" ht="18" customHeight="1">
      <c r="A431" s="627"/>
      <c r="B431" s="538"/>
      <c r="C431" s="187">
        <v>4210</v>
      </c>
      <c r="D431" s="175" t="s">
        <v>30</v>
      </c>
      <c r="E431" s="285">
        <v>1300</v>
      </c>
      <c r="F431" s="285">
        <v>1300</v>
      </c>
      <c r="G431" s="285">
        <v>419</v>
      </c>
      <c r="H431" s="293">
        <f t="shared" si="17"/>
        <v>32.230769230769226</v>
      </c>
      <c r="I431" s="13"/>
    </row>
    <row r="432" spans="1:9" ht="18" customHeight="1">
      <c r="A432" s="627"/>
      <c r="B432" s="538"/>
      <c r="C432" s="187">
        <v>4217</v>
      </c>
      <c r="D432" s="175" t="s">
        <v>284</v>
      </c>
      <c r="E432" s="285">
        <v>0</v>
      </c>
      <c r="F432" s="285">
        <v>2914.77</v>
      </c>
      <c r="G432" s="285">
        <v>0</v>
      </c>
      <c r="H432" s="293">
        <f t="shared" si="17"/>
        <v>0</v>
      </c>
      <c r="I432" s="13"/>
    </row>
    <row r="433" spans="1:9" ht="18" customHeight="1">
      <c r="A433" s="627"/>
      <c r="B433" s="538"/>
      <c r="C433" s="187">
        <v>4219</v>
      </c>
      <c r="D433" s="175" t="s">
        <v>285</v>
      </c>
      <c r="E433" s="285">
        <v>0</v>
      </c>
      <c r="F433" s="285">
        <v>515.23</v>
      </c>
      <c r="G433" s="285">
        <v>0</v>
      </c>
      <c r="H433" s="293">
        <f t="shared" si="17"/>
        <v>0</v>
      </c>
      <c r="I433" s="13"/>
    </row>
    <row r="434" spans="1:9" ht="18" customHeight="1">
      <c r="A434" s="627"/>
      <c r="B434" s="538"/>
      <c r="C434" s="187">
        <v>4220</v>
      </c>
      <c r="D434" s="175" t="s">
        <v>84</v>
      </c>
      <c r="E434" s="285">
        <v>400</v>
      </c>
      <c r="F434" s="285">
        <v>400</v>
      </c>
      <c r="G434" s="285">
        <v>309.22</v>
      </c>
      <c r="H434" s="293">
        <f t="shared" si="17"/>
        <v>77.305</v>
      </c>
      <c r="I434" s="13"/>
    </row>
    <row r="435" spans="1:9" ht="24" customHeight="1">
      <c r="A435" s="627"/>
      <c r="B435" s="538"/>
      <c r="C435" s="187">
        <v>4247</v>
      </c>
      <c r="D435" s="178" t="s">
        <v>286</v>
      </c>
      <c r="E435" s="285">
        <v>0</v>
      </c>
      <c r="F435" s="285">
        <v>4673.82</v>
      </c>
      <c r="G435" s="285">
        <v>0</v>
      </c>
      <c r="H435" s="293">
        <f t="shared" si="17"/>
        <v>0</v>
      </c>
      <c r="I435" s="13"/>
    </row>
    <row r="436" spans="1:9" ht="25.5" customHeight="1">
      <c r="A436" s="627"/>
      <c r="B436" s="538"/>
      <c r="C436" s="187">
        <v>4249</v>
      </c>
      <c r="D436" s="178" t="s">
        <v>287</v>
      </c>
      <c r="E436" s="285">
        <v>0</v>
      </c>
      <c r="F436" s="285">
        <v>826.18</v>
      </c>
      <c r="G436" s="285">
        <v>0</v>
      </c>
      <c r="H436" s="293">
        <f t="shared" si="17"/>
        <v>0</v>
      </c>
      <c r="I436" s="13"/>
    </row>
    <row r="437" spans="1:9" ht="19.5" customHeight="1">
      <c r="A437" s="627"/>
      <c r="B437" s="538"/>
      <c r="C437" s="187">
        <v>4300</v>
      </c>
      <c r="D437" s="175" t="s">
        <v>34</v>
      </c>
      <c r="E437" s="285">
        <v>550</v>
      </c>
      <c r="F437" s="285">
        <v>550</v>
      </c>
      <c r="G437" s="285">
        <v>0</v>
      </c>
      <c r="H437" s="293">
        <f t="shared" si="17"/>
        <v>0</v>
      </c>
      <c r="I437" s="13"/>
    </row>
    <row r="438" spans="1:9" ht="23.25" customHeight="1">
      <c r="A438" s="627"/>
      <c r="B438" s="538"/>
      <c r="C438" s="187">
        <v>4307</v>
      </c>
      <c r="D438" s="175" t="s">
        <v>288</v>
      </c>
      <c r="E438" s="285">
        <v>0</v>
      </c>
      <c r="F438" s="285">
        <v>67.98</v>
      </c>
      <c r="G438" s="285">
        <v>0</v>
      </c>
      <c r="H438" s="293">
        <v>0</v>
      </c>
      <c r="I438" s="13"/>
    </row>
    <row r="439" spans="1:9" ht="23.25" customHeight="1">
      <c r="A439" s="627"/>
      <c r="B439" s="538"/>
      <c r="C439" s="187">
        <v>4309</v>
      </c>
      <c r="D439" s="175" t="s">
        <v>289</v>
      </c>
      <c r="E439" s="285">
        <v>0</v>
      </c>
      <c r="F439" s="285">
        <v>12.02</v>
      </c>
      <c r="G439" s="285">
        <v>0</v>
      </c>
      <c r="H439" s="293">
        <f t="shared" si="17"/>
        <v>0</v>
      </c>
      <c r="I439" s="13"/>
    </row>
    <row r="440" spans="1:9" ht="19.5" customHeight="1">
      <c r="A440" s="627"/>
      <c r="B440" s="538"/>
      <c r="C440" s="295">
        <v>4430</v>
      </c>
      <c r="D440" s="312" t="s">
        <v>214</v>
      </c>
      <c r="E440" s="286">
        <v>300</v>
      </c>
      <c r="F440" s="286">
        <v>300</v>
      </c>
      <c r="G440" s="313">
        <v>200</v>
      </c>
      <c r="H440" s="294">
        <f t="shared" si="17"/>
        <v>66.66666666666666</v>
      </c>
      <c r="I440" s="13"/>
    </row>
    <row r="441" spans="1:9" ht="23.25" customHeight="1">
      <c r="A441" s="627"/>
      <c r="B441" s="538"/>
      <c r="C441" s="314">
        <v>4707</v>
      </c>
      <c r="D441" s="315" t="s">
        <v>290</v>
      </c>
      <c r="E441" s="316">
        <v>0</v>
      </c>
      <c r="F441" s="316">
        <v>1699.57</v>
      </c>
      <c r="G441" s="286">
        <v>0</v>
      </c>
      <c r="H441" s="297">
        <f t="shared" si="17"/>
        <v>0</v>
      </c>
      <c r="I441" s="13"/>
    </row>
    <row r="442" spans="1:9" ht="23.25" customHeight="1">
      <c r="A442" s="627"/>
      <c r="B442" s="538"/>
      <c r="C442" s="314">
        <v>4709</v>
      </c>
      <c r="D442" s="315" t="s">
        <v>291</v>
      </c>
      <c r="E442" s="316">
        <v>0</v>
      </c>
      <c r="F442" s="316">
        <v>300.43</v>
      </c>
      <c r="G442" s="286">
        <v>0</v>
      </c>
      <c r="H442" s="297">
        <f t="shared" si="17"/>
        <v>0</v>
      </c>
      <c r="I442" s="13"/>
    </row>
    <row r="443" spans="1:9" ht="23.25" customHeight="1">
      <c r="A443" s="627"/>
      <c r="B443" s="538"/>
      <c r="C443" s="314">
        <v>6067</v>
      </c>
      <c r="D443" s="315" t="s">
        <v>292</v>
      </c>
      <c r="E443" s="316">
        <v>0</v>
      </c>
      <c r="F443" s="316">
        <v>8667.82</v>
      </c>
      <c r="G443" s="286">
        <v>0</v>
      </c>
      <c r="H443" s="297">
        <f t="shared" si="17"/>
        <v>0</v>
      </c>
      <c r="I443" s="13"/>
    </row>
    <row r="444" spans="1:9" ht="23.25" customHeight="1">
      <c r="A444" s="629"/>
      <c r="B444" s="539"/>
      <c r="C444" s="314">
        <v>6069</v>
      </c>
      <c r="D444" s="315" t="s">
        <v>293</v>
      </c>
      <c r="E444" s="286">
        <v>0</v>
      </c>
      <c r="F444" s="286">
        <v>1532.18</v>
      </c>
      <c r="G444" s="286">
        <v>0</v>
      </c>
      <c r="H444" s="297">
        <f t="shared" si="17"/>
        <v>0</v>
      </c>
      <c r="I444" s="13"/>
    </row>
    <row r="445" spans="1:9" ht="34.5" customHeight="1">
      <c r="A445" s="325">
        <v>851</v>
      </c>
      <c r="B445" s="325"/>
      <c r="C445" s="325"/>
      <c r="D445" s="326" t="s">
        <v>85</v>
      </c>
      <c r="E445" s="327">
        <f>SUM(E446,E450,)</f>
        <v>190000</v>
      </c>
      <c r="F445" s="328">
        <f>SUM(F446,F450,)</f>
        <v>190000</v>
      </c>
      <c r="G445" s="328">
        <f>SUM(G446,G450,)</f>
        <v>114035.08</v>
      </c>
      <c r="H445" s="329">
        <f t="shared" si="17"/>
        <v>60.01846315789474</v>
      </c>
      <c r="I445" s="13"/>
    </row>
    <row r="446" spans="1:9" ht="27" customHeight="1">
      <c r="A446" s="570"/>
      <c r="B446" s="288">
        <v>85153</v>
      </c>
      <c r="C446" s="288"/>
      <c r="D446" s="321" t="s">
        <v>86</v>
      </c>
      <c r="E446" s="290">
        <f>SUM(E447:E449)</f>
        <v>3500</v>
      </c>
      <c r="F446" s="290">
        <f>SUM(F447:F449)</f>
        <v>3500</v>
      </c>
      <c r="G446" s="290">
        <f>SUM(G447:G449)</f>
        <v>500</v>
      </c>
      <c r="H446" s="322">
        <f t="shared" si="17"/>
        <v>14.285714285714285</v>
      </c>
      <c r="I446" s="13"/>
    </row>
    <row r="447" spans="1:9" ht="38.25" customHeight="1">
      <c r="A447" s="570"/>
      <c r="B447" s="625"/>
      <c r="C447" s="174">
        <v>2820</v>
      </c>
      <c r="D447" s="323" t="s">
        <v>186</v>
      </c>
      <c r="E447" s="285">
        <v>3000</v>
      </c>
      <c r="F447" s="285">
        <v>3000</v>
      </c>
      <c r="G447" s="285">
        <v>0</v>
      </c>
      <c r="H447" s="293">
        <f t="shared" si="17"/>
        <v>0</v>
      </c>
      <c r="I447" s="13"/>
    </row>
    <row r="448" spans="1:9" ht="21" customHeight="1">
      <c r="A448" s="570"/>
      <c r="B448" s="533"/>
      <c r="C448" s="174">
        <v>4210</v>
      </c>
      <c r="D448" s="175" t="s">
        <v>30</v>
      </c>
      <c r="E448" s="285">
        <v>300</v>
      </c>
      <c r="F448" s="285">
        <v>250</v>
      </c>
      <c r="G448" s="285">
        <v>250</v>
      </c>
      <c r="H448" s="293">
        <f t="shared" si="17"/>
        <v>100</v>
      </c>
      <c r="I448" s="13"/>
    </row>
    <row r="449" spans="1:9" ht="20.25" customHeight="1">
      <c r="A449" s="570"/>
      <c r="B449" s="534"/>
      <c r="C449" s="174">
        <v>4300</v>
      </c>
      <c r="D449" s="175" t="s">
        <v>34</v>
      </c>
      <c r="E449" s="285">
        <v>200</v>
      </c>
      <c r="F449" s="285">
        <v>250</v>
      </c>
      <c r="G449" s="285">
        <v>250</v>
      </c>
      <c r="H449" s="293">
        <f t="shared" si="17"/>
        <v>100</v>
      </c>
      <c r="I449" s="13"/>
    </row>
    <row r="450" spans="1:9" ht="28.5" customHeight="1">
      <c r="A450" s="570"/>
      <c r="B450" s="180">
        <v>85154</v>
      </c>
      <c r="C450" s="180"/>
      <c r="D450" s="248" t="s">
        <v>87</v>
      </c>
      <c r="E450" s="282">
        <f>SUM(E451:E460)</f>
        <v>186500</v>
      </c>
      <c r="F450" s="282">
        <f>SUM(F451:F460)</f>
        <v>186500</v>
      </c>
      <c r="G450" s="282">
        <f>SUM(G451:G460)</f>
        <v>113535.08</v>
      </c>
      <c r="H450" s="243">
        <f t="shared" si="17"/>
        <v>60.87671849865952</v>
      </c>
      <c r="I450" s="13"/>
    </row>
    <row r="451" spans="1:9" ht="31.5" customHeight="1">
      <c r="A451" s="570"/>
      <c r="B451" s="531"/>
      <c r="C451" s="174">
        <v>2820</v>
      </c>
      <c r="D451" s="324" t="s">
        <v>186</v>
      </c>
      <c r="E451" s="285">
        <v>43000</v>
      </c>
      <c r="F451" s="285">
        <v>43000</v>
      </c>
      <c r="G451" s="285">
        <v>21000</v>
      </c>
      <c r="H451" s="293">
        <f aca="true" t="shared" si="18" ref="H451:H489">G451/F451*100</f>
        <v>48.837209302325576</v>
      </c>
      <c r="I451" s="13"/>
    </row>
    <row r="452" spans="1:9" ht="19.5" customHeight="1">
      <c r="A452" s="570"/>
      <c r="B452" s="532"/>
      <c r="C452" s="174">
        <v>4010</v>
      </c>
      <c r="D452" s="178" t="s">
        <v>25</v>
      </c>
      <c r="E452" s="285">
        <v>28100</v>
      </c>
      <c r="F452" s="285">
        <v>28100</v>
      </c>
      <c r="G452" s="285">
        <v>28004.03</v>
      </c>
      <c r="H452" s="293">
        <f t="shared" si="18"/>
        <v>99.65846975088968</v>
      </c>
      <c r="I452" s="13"/>
    </row>
    <row r="453" spans="1:9" ht="21" customHeight="1">
      <c r="A453" s="570"/>
      <c r="B453" s="532"/>
      <c r="C453" s="174">
        <v>4110</v>
      </c>
      <c r="D453" s="175" t="s">
        <v>187</v>
      </c>
      <c r="E453" s="285">
        <v>5844</v>
      </c>
      <c r="F453" s="285">
        <v>5844</v>
      </c>
      <c r="G453" s="285">
        <v>4808.25</v>
      </c>
      <c r="H453" s="293">
        <f t="shared" si="18"/>
        <v>82.27669404517454</v>
      </c>
      <c r="I453" s="13"/>
    </row>
    <row r="454" spans="1:9" ht="19.5" customHeight="1">
      <c r="A454" s="570"/>
      <c r="B454" s="532"/>
      <c r="C454" s="174">
        <v>4120</v>
      </c>
      <c r="D454" s="175" t="s">
        <v>28</v>
      </c>
      <c r="E454" s="285">
        <v>903</v>
      </c>
      <c r="F454" s="285">
        <v>903</v>
      </c>
      <c r="G454" s="285">
        <v>655.8</v>
      </c>
      <c r="H454" s="293">
        <f t="shared" si="18"/>
        <v>72.62458471760796</v>
      </c>
      <c r="I454" s="13"/>
    </row>
    <row r="455" spans="1:9" ht="19.5" customHeight="1">
      <c r="A455" s="570"/>
      <c r="B455" s="532"/>
      <c r="C455" s="174">
        <v>4170</v>
      </c>
      <c r="D455" s="175" t="s">
        <v>47</v>
      </c>
      <c r="E455" s="285">
        <v>34600</v>
      </c>
      <c r="F455" s="285">
        <v>34600</v>
      </c>
      <c r="G455" s="285">
        <v>12328.09</v>
      </c>
      <c r="H455" s="293">
        <f t="shared" si="18"/>
        <v>35.63031791907515</v>
      </c>
      <c r="I455" s="13"/>
    </row>
    <row r="456" spans="1:9" ht="19.5" customHeight="1">
      <c r="A456" s="570"/>
      <c r="B456" s="532"/>
      <c r="C456" s="174">
        <v>4210</v>
      </c>
      <c r="D456" s="175" t="s">
        <v>30</v>
      </c>
      <c r="E456" s="285">
        <v>15511</v>
      </c>
      <c r="F456" s="285">
        <v>15511</v>
      </c>
      <c r="G456" s="285">
        <v>2600</v>
      </c>
      <c r="H456" s="293">
        <f t="shared" si="18"/>
        <v>16.762297724195733</v>
      </c>
      <c r="I456" s="13"/>
    </row>
    <row r="457" spans="1:9" ht="21" customHeight="1">
      <c r="A457" s="570"/>
      <c r="B457" s="532"/>
      <c r="C457" s="174">
        <v>4300</v>
      </c>
      <c r="D457" s="175" t="s">
        <v>34</v>
      </c>
      <c r="E457" s="285">
        <v>11992</v>
      </c>
      <c r="F457" s="285">
        <v>11992</v>
      </c>
      <c r="G457" s="285">
        <v>1285</v>
      </c>
      <c r="H457" s="293">
        <f t="shared" si="18"/>
        <v>10.715476984656437</v>
      </c>
      <c r="I457" s="13"/>
    </row>
    <row r="458" spans="1:9" ht="21" customHeight="1">
      <c r="A458" s="570"/>
      <c r="B458" s="532"/>
      <c r="C458" s="174">
        <v>4410</v>
      </c>
      <c r="D458" s="175" t="s">
        <v>65</v>
      </c>
      <c r="E458" s="285">
        <v>250</v>
      </c>
      <c r="F458" s="285">
        <v>250</v>
      </c>
      <c r="G458" s="285">
        <v>32.6</v>
      </c>
      <c r="H458" s="293">
        <f t="shared" si="18"/>
        <v>13.040000000000001</v>
      </c>
      <c r="I458" s="13"/>
    </row>
    <row r="459" spans="1:9" ht="22.5" customHeight="1">
      <c r="A459" s="570"/>
      <c r="B459" s="532"/>
      <c r="C459" s="200">
        <v>4700</v>
      </c>
      <c r="D459" s="250" t="s">
        <v>211</v>
      </c>
      <c r="E459" s="285">
        <v>3300</v>
      </c>
      <c r="F459" s="285">
        <v>3300</v>
      </c>
      <c r="G459" s="285">
        <v>0</v>
      </c>
      <c r="H459" s="293">
        <f t="shared" si="18"/>
        <v>0</v>
      </c>
      <c r="I459" s="13"/>
    </row>
    <row r="460" spans="1:9" ht="22.5" customHeight="1">
      <c r="A460" s="570"/>
      <c r="B460" s="640"/>
      <c r="C460" s="214">
        <v>6060</v>
      </c>
      <c r="D460" s="296" t="s">
        <v>130</v>
      </c>
      <c r="E460" s="287">
        <v>43000</v>
      </c>
      <c r="F460" s="285">
        <v>43000</v>
      </c>
      <c r="G460" s="285">
        <v>42821.31</v>
      </c>
      <c r="H460" s="293">
        <f t="shared" si="18"/>
        <v>99.5844418604651</v>
      </c>
      <c r="I460" s="13"/>
    </row>
    <row r="461" spans="1:9" ht="29.25" customHeight="1">
      <c r="A461" s="373">
        <v>852</v>
      </c>
      <c r="B461" s="374"/>
      <c r="C461" s="374"/>
      <c r="D461" s="375" t="s">
        <v>88</v>
      </c>
      <c r="E461" s="376">
        <f>SUM(E462,E480,E482,E484,E487,E490,E508,E510,E512)</f>
        <v>2951338</v>
      </c>
      <c r="F461" s="376">
        <f>SUM(F462,F480,F482,F484,F487,F490,F508,F510,F512)</f>
        <v>2915883.17</v>
      </c>
      <c r="G461" s="376">
        <f>SUM(G462,G480,G482,G484,G487,G490,G508,G510,G512)</f>
        <v>1301892.97</v>
      </c>
      <c r="H461" s="377">
        <f t="shared" si="18"/>
        <v>44.648324164510335</v>
      </c>
      <c r="I461" s="13"/>
    </row>
    <row r="462" spans="1:9" ht="26.25" customHeight="1">
      <c r="A462" s="570"/>
      <c r="B462" s="185">
        <v>85203</v>
      </c>
      <c r="C462" s="330"/>
      <c r="D462" s="331" t="s">
        <v>89</v>
      </c>
      <c r="E462" s="332">
        <f>SUM(E463:E479)</f>
        <v>409000</v>
      </c>
      <c r="F462" s="332">
        <f>SUM(F463:F479)</f>
        <v>456480</v>
      </c>
      <c r="G462" s="332">
        <f>SUM(G463:G479)</f>
        <v>217129.90999999997</v>
      </c>
      <c r="H462" s="253">
        <f t="shared" si="18"/>
        <v>47.566138713634764</v>
      </c>
      <c r="I462" s="13"/>
    </row>
    <row r="463" spans="1:9" ht="26.25" customHeight="1">
      <c r="A463" s="570"/>
      <c r="B463" s="630"/>
      <c r="C463" s="214">
        <v>3020</v>
      </c>
      <c r="D463" s="178" t="s">
        <v>72</v>
      </c>
      <c r="E463" s="286">
        <v>500</v>
      </c>
      <c r="F463" s="286">
        <v>500</v>
      </c>
      <c r="G463" s="286">
        <v>0</v>
      </c>
      <c r="H463" s="203">
        <f t="shared" si="18"/>
        <v>0</v>
      </c>
      <c r="I463" s="13"/>
    </row>
    <row r="464" spans="1:9" ht="18.75" customHeight="1">
      <c r="A464" s="570"/>
      <c r="B464" s="631"/>
      <c r="C464" s="291">
        <v>4010</v>
      </c>
      <c r="D464" s="333" t="s">
        <v>25</v>
      </c>
      <c r="E464" s="310">
        <v>256227</v>
      </c>
      <c r="F464" s="310">
        <v>279911.55</v>
      </c>
      <c r="G464" s="310">
        <v>126035.04</v>
      </c>
      <c r="H464" s="334">
        <f t="shared" si="18"/>
        <v>45.02673791060069</v>
      </c>
      <c r="I464" s="13"/>
    </row>
    <row r="465" spans="1:9" ht="18.75" customHeight="1">
      <c r="A465" s="570"/>
      <c r="B465" s="631"/>
      <c r="C465" s="174">
        <v>4040</v>
      </c>
      <c r="D465" s="280" t="s">
        <v>184</v>
      </c>
      <c r="E465" s="285">
        <v>19689</v>
      </c>
      <c r="F465" s="285">
        <v>18468.18</v>
      </c>
      <c r="G465" s="285">
        <v>18468.18</v>
      </c>
      <c r="H465" s="188">
        <f t="shared" si="18"/>
        <v>100</v>
      </c>
      <c r="I465" s="13"/>
    </row>
    <row r="466" spans="1:9" ht="18.75" customHeight="1">
      <c r="A466" s="570"/>
      <c r="B466" s="631"/>
      <c r="C466" s="174">
        <v>4110</v>
      </c>
      <c r="D466" s="292" t="s">
        <v>154</v>
      </c>
      <c r="E466" s="285">
        <v>48175</v>
      </c>
      <c r="F466" s="285">
        <v>52098</v>
      </c>
      <c r="G466" s="285">
        <v>21863.05</v>
      </c>
      <c r="H466" s="188">
        <f t="shared" si="18"/>
        <v>41.965238588813385</v>
      </c>
      <c r="I466" s="13"/>
    </row>
    <row r="467" spans="1:9" ht="19.5" customHeight="1">
      <c r="A467" s="570"/>
      <c r="B467" s="631"/>
      <c r="C467" s="174">
        <v>4120</v>
      </c>
      <c r="D467" s="175" t="s">
        <v>28</v>
      </c>
      <c r="E467" s="285">
        <v>6760</v>
      </c>
      <c r="F467" s="285">
        <v>7310</v>
      </c>
      <c r="G467" s="285">
        <v>3002.64</v>
      </c>
      <c r="H467" s="188">
        <f t="shared" si="18"/>
        <v>41.07578659370725</v>
      </c>
      <c r="I467" s="13"/>
    </row>
    <row r="468" spans="1:9" ht="18.75" customHeight="1">
      <c r="A468" s="570"/>
      <c r="B468" s="631"/>
      <c r="C468" s="174">
        <v>4170</v>
      </c>
      <c r="D468" s="175" t="s">
        <v>47</v>
      </c>
      <c r="E468" s="285">
        <v>19800</v>
      </c>
      <c r="F468" s="285">
        <v>21450</v>
      </c>
      <c r="G468" s="285">
        <v>8583.21</v>
      </c>
      <c r="H468" s="188">
        <f t="shared" si="18"/>
        <v>40.01496503496503</v>
      </c>
      <c r="I468" s="13"/>
    </row>
    <row r="469" spans="1:9" ht="19.5" customHeight="1">
      <c r="A469" s="570"/>
      <c r="B469" s="631"/>
      <c r="C469" s="174">
        <v>4210</v>
      </c>
      <c r="D469" s="175" t="s">
        <v>30</v>
      </c>
      <c r="E469" s="285">
        <v>19925</v>
      </c>
      <c r="F469" s="285">
        <v>26547.91</v>
      </c>
      <c r="G469" s="285">
        <v>13202.37</v>
      </c>
      <c r="H469" s="188">
        <f t="shared" si="18"/>
        <v>49.73035542157556</v>
      </c>
      <c r="I469" s="13"/>
    </row>
    <row r="470" spans="1:9" ht="18.75" customHeight="1">
      <c r="A470" s="570"/>
      <c r="B470" s="631"/>
      <c r="C470" s="174">
        <v>4260</v>
      </c>
      <c r="D470" s="175" t="s">
        <v>68</v>
      </c>
      <c r="E470" s="285">
        <v>12000</v>
      </c>
      <c r="F470" s="285">
        <v>17000</v>
      </c>
      <c r="G470" s="285">
        <v>7431.24</v>
      </c>
      <c r="H470" s="188">
        <f t="shared" si="18"/>
        <v>43.71317647058823</v>
      </c>
      <c r="I470" s="13"/>
    </row>
    <row r="471" spans="1:9" ht="18.75" customHeight="1">
      <c r="A471" s="570"/>
      <c r="B471" s="631"/>
      <c r="C471" s="335">
        <v>4280</v>
      </c>
      <c r="D471" s="175" t="s">
        <v>64</v>
      </c>
      <c r="E471" s="285">
        <v>100</v>
      </c>
      <c r="F471" s="285">
        <v>400</v>
      </c>
      <c r="G471" s="285">
        <v>250</v>
      </c>
      <c r="H471" s="188">
        <f t="shared" si="18"/>
        <v>62.5</v>
      </c>
      <c r="I471" s="13"/>
    </row>
    <row r="472" spans="1:9" ht="18" customHeight="1">
      <c r="A472" s="570"/>
      <c r="B472" s="631"/>
      <c r="C472" s="335">
        <v>4300</v>
      </c>
      <c r="D472" s="175" t="s">
        <v>34</v>
      </c>
      <c r="E472" s="285">
        <v>10213</v>
      </c>
      <c r="F472" s="285">
        <v>14756</v>
      </c>
      <c r="G472" s="285">
        <v>7422.78</v>
      </c>
      <c r="H472" s="188">
        <f t="shared" si="18"/>
        <v>50.30346977500677</v>
      </c>
      <c r="I472" s="13"/>
    </row>
    <row r="473" spans="1:9" ht="24.75" customHeight="1">
      <c r="A473" s="570"/>
      <c r="B473" s="631"/>
      <c r="C473" s="335">
        <v>4360</v>
      </c>
      <c r="D473" s="70" t="s">
        <v>274</v>
      </c>
      <c r="E473" s="285">
        <v>1680</v>
      </c>
      <c r="F473" s="336">
        <v>1680</v>
      </c>
      <c r="G473" s="337">
        <v>797.33</v>
      </c>
      <c r="H473" s="338">
        <f t="shared" si="18"/>
        <v>47.460119047619045</v>
      </c>
      <c r="I473" s="13"/>
    </row>
    <row r="474" spans="1:8" ht="19.5" customHeight="1">
      <c r="A474" s="570"/>
      <c r="B474" s="631"/>
      <c r="C474" s="249">
        <v>4410</v>
      </c>
      <c r="D474" s="339" t="s">
        <v>65</v>
      </c>
      <c r="E474" s="285">
        <v>500</v>
      </c>
      <c r="F474" s="285">
        <v>500</v>
      </c>
      <c r="G474" s="285">
        <v>277.44</v>
      </c>
      <c r="H474" s="188">
        <f t="shared" si="18"/>
        <v>55.48800000000001</v>
      </c>
    </row>
    <row r="475" spans="1:8" ht="19.5" customHeight="1">
      <c r="A475" s="570"/>
      <c r="B475" s="631"/>
      <c r="C475" s="340">
        <v>4420</v>
      </c>
      <c r="D475" s="280" t="s">
        <v>66</v>
      </c>
      <c r="E475" s="287">
        <v>0</v>
      </c>
      <c r="F475" s="285">
        <v>507.09</v>
      </c>
      <c r="G475" s="285">
        <v>104.63</v>
      </c>
      <c r="H475" s="188">
        <f t="shared" si="18"/>
        <v>20.633418130903785</v>
      </c>
    </row>
    <row r="476" spans="1:8" ht="21.75" customHeight="1">
      <c r="A476" s="570"/>
      <c r="B476" s="631"/>
      <c r="C476" s="249">
        <v>4430</v>
      </c>
      <c r="D476" s="341" t="s">
        <v>35</v>
      </c>
      <c r="E476" s="285">
        <v>1500</v>
      </c>
      <c r="F476" s="285">
        <v>2300</v>
      </c>
      <c r="G476" s="285">
        <v>640.86</v>
      </c>
      <c r="H476" s="188">
        <f t="shared" si="18"/>
        <v>27.863478260869567</v>
      </c>
    </row>
    <row r="477" spans="1:8" ht="21" customHeight="1">
      <c r="A477" s="570"/>
      <c r="B477" s="631"/>
      <c r="C477" s="249">
        <v>4440</v>
      </c>
      <c r="D477" s="342" t="s">
        <v>166</v>
      </c>
      <c r="E477" s="285">
        <v>9031</v>
      </c>
      <c r="F477" s="285">
        <v>9651.27</v>
      </c>
      <c r="G477" s="285">
        <v>7248.35</v>
      </c>
      <c r="H477" s="188">
        <f t="shared" si="18"/>
        <v>75.10255127045457</v>
      </c>
    </row>
    <row r="478" spans="1:8" ht="21" customHeight="1">
      <c r="A478" s="570"/>
      <c r="B478" s="631"/>
      <c r="C478" s="249">
        <v>4480</v>
      </c>
      <c r="D478" s="342" t="s">
        <v>78</v>
      </c>
      <c r="E478" s="285">
        <v>2400</v>
      </c>
      <c r="F478" s="285">
        <v>2400</v>
      </c>
      <c r="G478" s="285">
        <v>1200</v>
      </c>
      <c r="H478" s="188">
        <f t="shared" si="18"/>
        <v>50</v>
      </c>
    </row>
    <row r="479" spans="1:8" ht="24.75" customHeight="1">
      <c r="A479" s="570"/>
      <c r="B479" s="632"/>
      <c r="C479" s="249">
        <v>4700</v>
      </c>
      <c r="D479" s="179" t="s">
        <v>211</v>
      </c>
      <c r="E479" s="285">
        <v>500</v>
      </c>
      <c r="F479" s="285">
        <v>1000</v>
      </c>
      <c r="G479" s="285">
        <v>602.79</v>
      </c>
      <c r="H479" s="188">
        <f t="shared" si="18"/>
        <v>60.278999999999996</v>
      </c>
    </row>
    <row r="480" spans="1:8" ht="93.75" customHeight="1">
      <c r="A480" s="570"/>
      <c r="B480" s="343" t="s">
        <v>91</v>
      </c>
      <c r="C480" s="249"/>
      <c r="D480" s="344" t="s">
        <v>199</v>
      </c>
      <c r="E480" s="76">
        <f>SUM(E481)</f>
        <v>80000</v>
      </c>
      <c r="F480" s="76">
        <f>SUM(F481)</f>
        <v>80000</v>
      </c>
      <c r="G480" s="76">
        <f>SUM(G481)</f>
        <v>36317.85</v>
      </c>
      <c r="H480" s="192">
        <f t="shared" si="18"/>
        <v>45.3973125</v>
      </c>
    </row>
    <row r="481" spans="1:8" ht="18" customHeight="1">
      <c r="A481" s="570"/>
      <c r="B481" s="345"/>
      <c r="C481" s="249">
        <v>4130</v>
      </c>
      <c r="D481" s="342" t="s">
        <v>294</v>
      </c>
      <c r="E481" s="285">
        <v>80000</v>
      </c>
      <c r="F481" s="285">
        <v>80000</v>
      </c>
      <c r="G481" s="285">
        <v>36317.85</v>
      </c>
      <c r="H481" s="188">
        <f t="shared" si="18"/>
        <v>45.3973125</v>
      </c>
    </row>
    <row r="482" spans="1:8" ht="36.75" customHeight="1">
      <c r="A482" s="570"/>
      <c r="B482" s="345" t="s">
        <v>92</v>
      </c>
      <c r="C482" s="249"/>
      <c r="D482" s="344" t="s">
        <v>200</v>
      </c>
      <c r="E482" s="76">
        <f>SUM(E483:E483)</f>
        <v>642950</v>
      </c>
      <c r="F482" s="76">
        <f>SUM(F483:F483)</f>
        <v>642950</v>
      </c>
      <c r="G482" s="76">
        <f>SUM(G483:G483)</f>
        <v>238479.11</v>
      </c>
      <c r="H482" s="192">
        <f t="shared" si="18"/>
        <v>37.09139279881795</v>
      </c>
    </row>
    <row r="483" spans="1:8" ht="17.25" customHeight="1">
      <c r="A483" s="570"/>
      <c r="B483" s="346"/>
      <c r="C483" s="249">
        <v>3110</v>
      </c>
      <c r="D483" s="342" t="s">
        <v>90</v>
      </c>
      <c r="E483" s="285">
        <v>642950</v>
      </c>
      <c r="F483" s="285">
        <v>642950</v>
      </c>
      <c r="G483" s="285">
        <v>238479.11</v>
      </c>
      <c r="H483" s="188">
        <f t="shared" si="18"/>
        <v>37.09139279881795</v>
      </c>
    </row>
    <row r="484" spans="1:8" ht="27.75" customHeight="1">
      <c r="A484" s="570"/>
      <c r="B484" s="345" t="s">
        <v>93</v>
      </c>
      <c r="C484" s="249"/>
      <c r="D484" s="347" t="s">
        <v>243</v>
      </c>
      <c r="E484" s="76">
        <f>SUM(E485:E486)</f>
        <v>150000</v>
      </c>
      <c r="F484" s="76">
        <f>SUM(F485:F486)</f>
        <v>150280.17</v>
      </c>
      <c r="G484" s="76">
        <f>SUM(G485:G486)</f>
        <v>67701.95</v>
      </c>
      <c r="H484" s="192">
        <f t="shared" si="18"/>
        <v>45.05048803178756</v>
      </c>
    </row>
    <row r="485" spans="1:8" ht="18" customHeight="1">
      <c r="A485" s="570"/>
      <c r="B485" s="550"/>
      <c r="C485" s="249">
        <v>3110</v>
      </c>
      <c r="D485" s="342" t="s">
        <v>90</v>
      </c>
      <c r="E485" s="285">
        <v>150000</v>
      </c>
      <c r="F485" s="285">
        <v>150274.57</v>
      </c>
      <c r="G485" s="285">
        <v>67700.45</v>
      </c>
      <c r="H485" s="188">
        <f t="shared" si="18"/>
        <v>45.05116867078708</v>
      </c>
    </row>
    <row r="486" spans="1:8" ht="18" customHeight="1">
      <c r="A486" s="570"/>
      <c r="B486" s="551"/>
      <c r="C486" s="249">
        <v>4300</v>
      </c>
      <c r="D486" s="342" t="s">
        <v>34</v>
      </c>
      <c r="E486" s="285">
        <v>0</v>
      </c>
      <c r="F486" s="285">
        <v>5.6</v>
      </c>
      <c r="G486" s="285">
        <v>1.5</v>
      </c>
      <c r="H486" s="188">
        <f t="shared" si="18"/>
        <v>26.785714285714285</v>
      </c>
    </row>
    <row r="487" spans="1:8" ht="27" customHeight="1">
      <c r="A487" s="570"/>
      <c r="B487" s="345" t="s">
        <v>152</v>
      </c>
      <c r="C487" s="249"/>
      <c r="D487" s="347" t="s">
        <v>153</v>
      </c>
      <c r="E487" s="76">
        <f>SUM(E488:E489)</f>
        <v>184500</v>
      </c>
      <c r="F487" s="76">
        <f>SUM(F488:F489)</f>
        <v>184500</v>
      </c>
      <c r="G487" s="76">
        <f>SUM(G488:G489)</f>
        <v>141164.6</v>
      </c>
      <c r="H487" s="192">
        <f t="shared" si="18"/>
        <v>76.5119783197832</v>
      </c>
    </row>
    <row r="488" spans="1:8" ht="58.5" customHeight="1">
      <c r="A488" s="570"/>
      <c r="B488" s="550"/>
      <c r="C488" s="249">
        <v>2910</v>
      </c>
      <c r="D488" s="349" t="s">
        <v>188</v>
      </c>
      <c r="E488" s="285">
        <v>1500</v>
      </c>
      <c r="F488" s="285">
        <v>1500</v>
      </c>
      <c r="G488" s="285">
        <v>604</v>
      </c>
      <c r="H488" s="188">
        <f t="shared" si="18"/>
        <v>40.266666666666666</v>
      </c>
    </row>
    <row r="489" spans="1:8" ht="18" customHeight="1">
      <c r="A489" s="570"/>
      <c r="B489" s="551"/>
      <c r="C489" s="249">
        <v>3110</v>
      </c>
      <c r="D489" s="342" t="s">
        <v>90</v>
      </c>
      <c r="E489" s="285">
        <v>183000</v>
      </c>
      <c r="F489" s="285">
        <v>183000</v>
      </c>
      <c r="G489" s="285">
        <v>140560.6</v>
      </c>
      <c r="H489" s="188">
        <f t="shared" si="18"/>
        <v>76.80907103825136</v>
      </c>
    </row>
    <row r="490" spans="1:8" ht="24.75" customHeight="1">
      <c r="A490" s="570"/>
      <c r="B490" s="348" t="s">
        <v>94</v>
      </c>
      <c r="C490" s="249"/>
      <c r="D490" s="347" t="s">
        <v>95</v>
      </c>
      <c r="E490" s="76">
        <f>SUM(E491:E507)</f>
        <v>1128913</v>
      </c>
      <c r="F490" s="76">
        <f>SUM(F491:F507)</f>
        <v>1140342.23</v>
      </c>
      <c r="G490" s="76">
        <f>SUM(G491:G507)</f>
        <v>510565.17000000004</v>
      </c>
      <c r="H490" s="192">
        <f aca="true" t="shared" si="19" ref="H490:H512">G490/F490*100</f>
        <v>44.772977494659656</v>
      </c>
    </row>
    <row r="491" spans="1:8" ht="22.5" customHeight="1">
      <c r="A491" s="571"/>
      <c r="B491" s="522"/>
      <c r="C491" s="350">
        <v>3020</v>
      </c>
      <c r="D491" s="178" t="s">
        <v>72</v>
      </c>
      <c r="E491" s="285">
        <v>4840</v>
      </c>
      <c r="F491" s="285">
        <v>4840</v>
      </c>
      <c r="G491" s="285">
        <v>600</v>
      </c>
      <c r="H491" s="188">
        <f t="shared" si="19"/>
        <v>12.396694214876034</v>
      </c>
    </row>
    <row r="492" spans="1:8" ht="18" customHeight="1">
      <c r="A492" s="571"/>
      <c r="B492" s="523"/>
      <c r="C492" s="350">
        <v>4010</v>
      </c>
      <c r="D492" s="333" t="s">
        <v>25</v>
      </c>
      <c r="E492" s="285">
        <v>787644</v>
      </c>
      <c r="F492" s="285">
        <v>792494</v>
      </c>
      <c r="G492" s="285">
        <v>324241.95</v>
      </c>
      <c r="H492" s="188">
        <f t="shared" si="19"/>
        <v>40.91412048545478</v>
      </c>
    </row>
    <row r="493" spans="1:8" ht="18" customHeight="1">
      <c r="A493" s="571"/>
      <c r="B493" s="523"/>
      <c r="C493" s="350">
        <v>4040</v>
      </c>
      <c r="D493" s="280" t="s">
        <v>184</v>
      </c>
      <c r="E493" s="285">
        <v>56769</v>
      </c>
      <c r="F493" s="285">
        <v>56769</v>
      </c>
      <c r="G493" s="285">
        <v>54410.82</v>
      </c>
      <c r="H493" s="188">
        <f t="shared" si="19"/>
        <v>95.84600750409554</v>
      </c>
    </row>
    <row r="494" spans="1:8" ht="17.25" customHeight="1">
      <c r="A494" s="571"/>
      <c r="B494" s="523"/>
      <c r="C494" s="350">
        <v>4110</v>
      </c>
      <c r="D494" s="292" t="s">
        <v>154</v>
      </c>
      <c r="E494" s="285">
        <v>138557</v>
      </c>
      <c r="F494" s="285">
        <v>139392</v>
      </c>
      <c r="G494" s="285">
        <v>57544.76</v>
      </c>
      <c r="H494" s="188">
        <f t="shared" si="19"/>
        <v>41.28268480257117</v>
      </c>
    </row>
    <row r="495" spans="1:8" ht="16.5" customHeight="1">
      <c r="A495" s="571"/>
      <c r="B495" s="523"/>
      <c r="C495" s="350">
        <v>4120</v>
      </c>
      <c r="D495" s="175" t="s">
        <v>28</v>
      </c>
      <c r="E495" s="285">
        <v>16415</v>
      </c>
      <c r="F495" s="285">
        <v>16534</v>
      </c>
      <c r="G495" s="285">
        <v>6040.7</v>
      </c>
      <c r="H495" s="188">
        <f t="shared" si="19"/>
        <v>36.53501874924398</v>
      </c>
    </row>
    <row r="496" spans="1:8" ht="16.5" customHeight="1">
      <c r="A496" s="571"/>
      <c r="B496" s="523"/>
      <c r="C496" s="350">
        <v>4170</v>
      </c>
      <c r="D496" s="175" t="s">
        <v>47</v>
      </c>
      <c r="E496" s="285">
        <v>35914</v>
      </c>
      <c r="F496" s="285">
        <v>35914</v>
      </c>
      <c r="G496" s="285">
        <v>16639.34</v>
      </c>
      <c r="H496" s="188">
        <f t="shared" si="19"/>
        <v>46.33106866403074</v>
      </c>
    </row>
    <row r="497" spans="1:8" ht="15.75" customHeight="1">
      <c r="A497" s="571"/>
      <c r="B497" s="523"/>
      <c r="C497" s="350">
        <v>4210</v>
      </c>
      <c r="D497" s="342" t="s">
        <v>30</v>
      </c>
      <c r="E497" s="285">
        <v>5300</v>
      </c>
      <c r="F497" s="285">
        <v>5200</v>
      </c>
      <c r="G497" s="285">
        <v>2105.72</v>
      </c>
      <c r="H497" s="188">
        <f t="shared" si="19"/>
        <v>40.49461538461538</v>
      </c>
    </row>
    <row r="498" spans="1:8" ht="15.75" customHeight="1">
      <c r="A498" s="571"/>
      <c r="B498" s="523"/>
      <c r="C498" s="350">
        <v>4220</v>
      </c>
      <c r="D498" s="342" t="s">
        <v>84</v>
      </c>
      <c r="E498" s="285">
        <v>0</v>
      </c>
      <c r="F498" s="285">
        <v>100</v>
      </c>
      <c r="G498" s="285">
        <v>48.53</v>
      </c>
      <c r="H498" s="188">
        <f t="shared" si="19"/>
        <v>48.53</v>
      </c>
    </row>
    <row r="499" spans="1:8" ht="18" customHeight="1">
      <c r="A499" s="571"/>
      <c r="B499" s="523"/>
      <c r="C499" s="350">
        <v>4260</v>
      </c>
      <c r="D499" s="342" t="s">
        <v>68</v>
      </c>
      <c r="E499" s="285">
        <v>16500</v>
      </c>
      <c r="F499" s="285">
        <v>16500</v>
      </c>
      <c r="G499" s="285">
        <v>7966.04</v>
      </c>
      <c r="H499" s="188">
        <f t="shared" si="19"/>
        <v>48.279030303030304</v>
      </c>
    </row>
    <row r="500" spans="1:8" ht="17.25" customHeight="1">
      <c r="A500" s="571"/>
      <c r="B500" s="523"/>
      <c r="C500" s="350">
        <v>4280</v>
      </c>
      <c r="D500" s="342" t="s">
        <v>64</v>
      </c>
      <c r="E500" s="285">
        <v>253</v>
      </c>
      <c r="F500" s="285">
        <v>253</v>
      </c>
      <c r="G500" s="285">
        <v>100</v>
      </c>
      <c r="H500" s="188">
        <f t="shared" si="19"/>
        <v>39.52569169960474</v>
      </c>
    </row>
    <row r="501" spans="1:8" ht="17.25" customHeight="1">
      <c r="A501" s="571"/>
      <c r="B501" s="523"/>
      <c r="C501" s="350">
        <v>4300</v>
      </c>
      <c r="D501" s="342" t="s">
        <v>34</v>
      </c>
      <c r="E501" s="285">
        <v>35000</v>
      </c>
      <c r="F501" s="285">
        <v>33282.71</v>
      </c>
      <c r="G501" s="285">
        <v>13042.96</v>
      </c>
      <c r="H501" s="188">
        <f t="shared" si="19"/>
        <v>39.18839541611846</v>
      </c>
    </row>
    <row r="502" spans="1:8" ht="22.5" customHeight="1">
      <c r="A502" s="571"/>
      <c r="B502" s="523"/>
      <c r="C502" s="350">
        <v>4360</v>
      </c>
      <c r="D502" s="70" t="s">
        <v>274</v>
      </c>
      <c r="E502" s="285">
        <v>2838</v>
      </c>
      <c r="F502" s="285">
        <v>2838</v>
      </c>
      <c r="G502" s="285">
        <v>1804.34</v>
      </c>
      <c r="H502" s="188">
        <f t="shared" si="19"/>
        <v>63.57787174066244</v>
      </c>
    </row>
    <row r="503" spans="1:8" ht="18" customHeight="1">
      <c r="A503" s="571"/>
      <c r="B503" s="523"/>
      <c r="C503" s="350">
        <v>4410</v>
      </c>
      <c r="D503" s="342" t="s">
        <v>65</v>
      </c>
      <c r="E503" s="285">
        <v>5600</v>
      </c>
      <c r="F503" s="285">
        <v>7600</v>
      </c>
      <c r="G503" s="285">
        <v>5372.91</v>
      </c>
      <c r="H503" s="188">
        <f t="shared" si="19"/>
        <v>70.69618421052631</v>
      </c>
    </row>
    <row r="504" spans="1:8" ht="18" customHeight="1">
      <c r="A504" s="571"/>
      <c r="B504" s="523"/>
      <c r="C504" s="350">
        <v>4420</v>
      </c>
      <c r="D504" s="342" t="s">
        <v>151</v>
      </c>
      <c r="E504" s="285">
        <v>0</v>
      </c>
      <c r="F504" s="285">
        <v>1160.93</v>
      </c>
      <c r="G504" s="285">
        <v>1160.93</v>
      </c>
      <c r="H504" s="188">
        <f t="shared" si="19"/>
        <v>100</v>
      </c>
    </row>
    <row r="505" spans="1:8" ht="18.75" customHeight="1">
      <c r="A505" s="571"/>
      <c r="B505" s="523"/>
      <c r="C505" s="350">
        <v>4430</v>
      </c>
      <c r="D505" s="342" t="s">
        <v>35</v>
      </c>
      <c r="E505" s="285">
        <v>3300</v>
      </c>
      <c r="F505" s="285">
        <v>3300</v>
      </c>
      <c r="G505" s="285">
        <v>900.49</v>
      </c>
      <c r="H505" s="188">
        <f t="shared" si="19"/>
        <v>27.28757575757576</v>
      </c>
    </row>
    <row r="506" spans="1:8" ht="16.5" customHeight="1">
      <c r="A506" s="571"/>
      <c r="B506" s="523"/>
      <c r="C506" s="350">
        <v>4440</v>
      </c>
      <c r="D506" s="342" t="s">
        <v>166</v>
      </c>
      <c r="E506" s="285">
        <v>17783</v>
      </c>
      <c r="F506" s="285">
        <v>19464.59</v>
      </c>
      <c r="G506" s="285">
        <v>14598.45</v>
      </c>
      <c r="H506" s="188">
        <f t="shared" si="19"/>
        <v>75.00003853150773</v>
      </c>
    </row>
    <row r="507" spans="1:8" ht="23.25" customHeight="1">
      <c r="A507" s="571"/>
      <c r="B507" s="523"/>
      <c r="C507" s="351">
        <v>4700</v>
      </c>
      <c r="D507" s="250" t="s">
        <v>211</v>
      </c>
      <c r="E507" s="284">
        <v>2200</v>
      </c>
      <c r="F507" s="284">
        <v>4700</v>
      </c>
      <c r="G507" s="284">
        <v>3987.23</v>
      </c>
      <c r="H507" s="202">
        <f t="shared" si="19"/>
        <v>84.83468085106382</v>
      </c>
    </row>
    <row r="508" spans="1:8" ht="27.75" customHeight="1">
      <c r="A508" s="571"/>
      <c r="B508" s="352" t="s">
        <v>257</v>
      </c>
      <c r="C508" s="353"/>
      <c r="D508" s="354" t="s">
        <v>258</v>
      </c>
      <c r="E508" s="305">
        <f>SUM(E509)</f>
        <v>9000</v>
      </c>
      <c r="F508" s="305">
        <f>SUM(F509)</f>
        <v>4500</v>
      </c>
      <c r="G508" s="305">
        <f>SUM(G509)</f>
        <v>0</v>
      </c>
      <c r="H508" s="355">
        <f t="shared" si="19"/>
        <v>0</v>
      </c>
    </row>
    <row r="509" spans="1:8" ht="23.25" customHeight="1">
      <c r="A509" s="571"/>
      <c r="B509" s="356"/>
      <c r="C509" s="357">
        <v>3110</v>
      </c>
      <c r="D509" s="359" t="s">
        <v>90</v>
      </c>
      <c r="E509" s="358">
        <v>9000</v>
      </c>
      <c r="F509" s="358">
        <v>4500</v>
      </c>
      <c r="G509" s="358">
        <v>0</v>
      </c>
      <c r="H509" s="203">
        <f t="shared" si="19"/>
        <v>0</v>
      </c>
    </row>
    <row r="510" spans="1:8" ht="23.25" customHeight="1">
      <c r="A510" s="571"/>
      <c r="B510" s="356" t="s">
        <v>295</v>
      </c>
      <c r="C510" s="361"/>
      <c r="D510" s="362" t="s">
        <v>296</v>
      </c>
      <c r="E510" s="363">
        <f>SUM(E511)</f>
        <v>166000</v>
      </c>
      <c r="F510" s="363">
        <f>SUM(F511)</f>
        <v>154570.77</v>
      </c>
      <c r="G510" s="363">
        <f>SUM(G511)</f>
        <v>45636.09</v>
      </c>
      <c r="H510" s="364">
        <f t="shared" si="19"/>
        <v>29.524398435745645</v>
      </c>
    </row>
    <row r="511" spans="1:8" ht="23.25" customHeight="1">
      <c r="A511" s="571"/>
      <c r="B511" s="356"/>
      <c r="C511" s="357">
        <v>3110</v>
      </c>
      <c r="D511" s="359" t="s">
        <v>90</v>
      </c>
      <c r="E511" s="358">
        <v>166000</v>
      </c>
      <c r="F511" s="358">
        <v>154570.77</v>
      </c>
      <c r="G511" s="358">
        <v>45636.09</v>
      </c>
      <c r="H511" s="203">
        <f t="shared" si="19"/>
        <v>29.524398435745645</v>
      </c>
    </row>
    <row r="512" spans="1:8" ht="28.5" customHeight="1">
      <c r="A512" s="571"/>
      <c r="B512" s="352" t="s">
        <v>96</v>
      </c>
      <c r="C512" s="365"/>
      <c r="D512" s="362" t="s">
        <v>23</v>
      </c>
      <c r="E512" s="366">
        <f>SUM(E513:E523)</f>
        <v>180975</v>
      </c>
      <c r="F512" s="366">
        <f>SUM(F513:F523)</f>
        <v>102260</v>
      </c>
      <c r="G512" s="366">
        <f>SUM(G513:G523)</f>
        <v>44898.28999999999</v>
      </c>
      <c r="H512" s="364">
        <f t="shared" si="19"/>
        <v>43.90601408175239</v>
      </c>
    </row>
    <row r="513" spans="1:8" ht="36.75" customHeight="1">
      <c r="A513" s="570"/>
      <c r="B513" s="540"/>
      <c r="C513" s="367">
        <v>2820</v>
      </c>
      <c r="D513" s="368" t="s">
        <v>186</v>
      </c>
      <c r="E513" s="310">
        <v>2000</v>
      </c>
      <c r="F513" s="310">
        <v>2000</v>
      </c>
      <c r="G513" s="310">
        <v>2000</v>
      </c>
      <c r="H513" s="311">
        <f aca="true" t="shared" si="20" ref="H513:H523">G513/F513*100</f>
        <v>100</v>
      </c>
    </row>
    <row r="514" spans="1:8" ht="17.25" customHeight="1">
      <c r="A514" s="570"/>
      <c r="B514" s="540"/>
      <c r="C514" s="340">
        <v>3110</v>
      </c>
      <c r="D514" s="360" t="s">
        <v>90</v>
      </c>
      <c r="E514" s="287">
        <v>170000</v>
      </c>
      <c r="F514" s="285">
        <v>61000</v>
      </c>
      <c r="G514" s="285">
        <v>34706.88</v>
      </c>
      <c r="H514" s="293">
        <f t="shared" si="20"/>
        <v>56.896524590163935</v>
      </c>
    </row>
    <row r="515" spans="1:8" ht="17.25" customHeight="1">
      <c r="A515" s="570"/>
      <c r="B515" s="540"/>
      <c r="C515" s="249">
        <v>4178</v>
      </c>
      <c r="D515" s="204" t="s">
        <v>297</v>
      </c>
      <c r="E515" s="285">
        <v>0</v>
      </c>
      <c r="F515" s="285">
        <v>7824</v>
      </c>
      <c r="G515" s="285">
        <v>0</v>
      </c>
      <c r="H515" s="293">
        <f t="shared" si="20"/>
        <v>0</v>
      </c>
    </row>
    <row r="516" spans="1:8" ht="16.5" customHeight="1">
      <c r="A516" s="570"/>
      <c r="B516" s="540"/>
      <c r="C516" s="369">
        <v>4210</v>
      </c>
      <c r="D516" s="370" t="s">
        <v>157</v>
      </c>
      <c r="E516" s="313">
        <v>4550</v>
      </c>
      <c r="F516" s="284">
        <v>10186</v>
      </c>
      <c r="G516" s="284">
        <v>7586.77</v>
      </c>
      <c r="H516" s="294">
        <f t="shared" si="20"/>
        <v>74.48232868643237</v>
      </c>
    </row>
    <row r="517" spans="1:8" ht="16.5" customHeight="1">
      <c r="A517" s="570"/>
      <c r="B517" s="541"/>
      <c r="C517" s="371">
        <v>4218</v>
      </c>
      <c r="D517" s="370" t="s">
        <v>284</v>
      </c>
      <c r="E517" s="372">
        <v>0</v>
      </c>
      <c r="F517" s="286">
        <v>2190</v>
      </c>
      <c r="G517" s="286">
        <v>0</v>
      </c>
      <c r="H517" s="297">
        <f t="shared" si="20"/>
        <v>0</v>
      </c>
    </row>
    <row r="518" spans="1:8" ht="16.5" customHeight="1">
      <c r="A518" s="570"/>
      <c r="B518" s="541"/>
      <c r="C518" s="371">
        <v>4219</v>
      </c>
      <c r="D518" s="370" t="s">
        <v>298</v>
      </c>
      <c r="E518" s="372">
        <v>0</v>
      </c>
      <c r="F518" s="286">
        <v>2000</v>
      </c>
      <c r="G518" s="286">
        <v>0</v>
      </c>
      <c r="H518" s="297">
        <f t="shared" si="20"/>
        <v>0</v>
      </c>
    </row>
    <row r="519" spans="1:8" ht="18" customHeight="1">
      <c r="A519" s="570"/>
      <c r="B519" s="540"/>
      <c r="C519" s="367">
        <v>4260</v>
      </c>
      <c r="D519" s="341" t="s">
        <v>68</v>
      </c>
      <c r="E519" s="310">
        <v>2200</v>
      </c>
      <c r="F519" s="310">
        <v>2200</v>
      </c>
      <c r="G519" s="310">
        <v>1.32</v>
      </c>
      <c r="H519" s="311">
        <f t="shared" si="20"/>
        <v>0.060000000000000005</v>
      </c>
    </row>
    <row r="520" spans="1:8" ht="18" customHeight="1">
      <c r="A520" s="570"/>
      <c r="B520" s="540"/>
      <c r="C520" s="249">
        <v>4300</v>
      </c>
      <c r="D520" s="342" t="s">
        <v>34</v>
      </c>
      <c r="E520" s="285">
        <v>2150</v>
      </c>
      <c r="F520" s="285">
        <v>3250</v>
      </c>
      <c r="G520" s="285">
        <v>600</v>
      </c>
      <c r="H520" s="293">
        <f t="shared" si="20"/>
        <v>18.461538461538463</v>
      </c>
    </row>
    <row r="521" spans="1:8" ht="18" customHeight="1">
      <c r="A521" s="570"/>
      <c r="B521" s="540"/>
      <c r="C521" s="249">
        <v>4308</v>
      </c>
      <c r="D521" s="342" t="s">
        <v>299</v>
      </c>
      <c r="E521" s="285">
        <v>0</v>
      </c>
      <c r="F521" s="285">
        <v>9999</v>
      </c>
      <c r="G521" s="285">
        <v>0</v>
      </c>
      <c r="H521" s="293">
        <f t="shared" si="20"/>
        <v>0</v>
      </c>
    </row>
    <row r="522" spans="1:8" ht="18" customHeight="1">
      <c r="A522" s="570"/>
      <c r="B522" s="540"/>
      <c r="C522" s="249">
        <v>4309</v>
      </c>
      <c r="D522" s="342" t="s">
        <v>300</v>
      </c>
      <c r="E522" s="285">
        <v>0</v>
      </c>
      <c r="F522" s="285">
        <v>1536</v>
      </c>
      <c r="G522" s="285">
        <v>0</v>
      </c>
      <c r="H522" s="293">
        <f t="shared" si="20"/>
        <v>0</v>
      </c>
    </row>
    <row r="523" spans="1:8" ht="22.5" customHeight="1">
      <c r="A523" s="570"/>
      <c r="B523" s="540"/>
      <c r="C523" s="270">
        <v>4430</v>
      </c>
      <c r="D523" s="359" t="s">
        <v>35</v>
      </c>
      <c r="E523" s="284">
        <v>75</v>
      </c>
      <c r="F523" s="284">
        <v>75</v>
      </c>
      <c r="G523" s="284">
        <v>3.32</v>
      </c>
      <c r="H523" s="294">
        <f t="shared" si="20"/>
        <v>4.426666666666666</v>
      </c>
    </row>
    <row r="524" spans="1:8" ht="29.25" customHeight="1">
      <c r="A524" s="378" t="s">
        <v>97</v>
      </c>
      <c r="B524" s="379"/>
      <c r="C524" s="380"/>
      <c r="D524" s="381" t="s">
        <v>189</v>
      </c>
      <c r="E524" s="382">
        <f>SUM(E525)</f>
        <v>229306</v>
      </c>
      <c r="F524" s="382">
        <f>SUM(F525)</f>
        <v>12000</v>
      </c>
      <c r="G524" s="382">
        <f>SUM(G525)</f>
        <v>0</v>
      </c>
      <c r="H524" s="383">
        <v>0</v>
      </c>
    </row>
    <row r="525" spans="1:8" ht="24.75" customHeight="1">
      <c r="A525" s="547"/>
      <c r="B525" s="385" t="s">
        <v>259</v>
      </c>
      <c r="C525" s="386"/>
      <c r="D525" s="387" t="s">
        <v>23</v>
      </c>
      <c r="E525" s="388">
        <f>SUM(E526:E528)</f>
        <v>229306</v>
      </c>
      <c r="F525" s="388">
        <f>SUM(F526:F528)</f>
        <v>12000</v>
      </c>
      <c r="G525" s="388">
        <f>SUM(G526:G528)</f>
        <v>0</v>
      </c>
      <c r="H525" s="389">
        <v>0</v>
      </c>
    </row>
    <row r="526" spans="1:8" ht="18" customHeight="1">
      <c r="A526" s="547"/>
      <c r="B526" s="572"/>
      <c r="C526" s="390">
        <v>3110</v>
      </c>
      <c r="D526" s="391" t="s">
        <v>90</v>
      </c>
      <c r="E526" s="392">
        <v>0</v>
      </c>
      <c r="F526" s="392">
        <v>12000</v>
      </c>
      <c r="G526" s="392">
        <v>0</v>
      </c>
      <c r="H526" s="393">
        <v>0</v>
      </c>
    </row>
    <row r="527" spans="1:8" ht="18" customHeight="1">
      <c r="A527" s="547"/>
      <c r="B527" s="573"/>
      <c r="C527" s="390">
        <v>3117</v>
      </c>
      <c r="D527" s="360" t="s">
        <v>260</v>
      </c>
      <c r="E527" s="392">
        <v>194909.37</v>
      </c>
      <c r="F527" s="392">
        <v>0</v>
      </c>
      <c r="G527" s="392">
        <v>0</v>
      </c>
      <c r="H527" s="393">
        <v>0</v>
      </c>
    </row>
    <row r="528" spans="1:8" ht="16.5" customHeight="1">
      <c r="A528" s="549"/>
      <c r="B528" s="574"/>
      <c r="C528" s="390">
        <v>3119</v>
      </c>
      <c r="D528" s="360" t="s">
        <v>261</v>
      </c>
      <c r="E528" s="392">
        <v>34396.63</v>
      </c>
      <c r="F528" s="392">
        <v>0</v>
      </c>
      <c r="G528" s="392">
        <v>0</v>
      </c>
      <c r="H528" s="393">
        <v>0</v>
      </c>
    </row>
    <row r="529" spans="1:8" ht="30.75" customHeight="1">
      <c r="A529" s="416" t="s">
        <v>98</v>
      </c>
      <c r="B529" s="416"/>
      <c r="C529" s="383"/>
      <c r="D529" s="419" t="s">
        <v>190</v>
      </c>
      <c r="E529" s="417">
        <f>SUM(E539,E546,E530,E549)</f>
        <v>361112</v>
      </c>
      <c r="F529" s="417">
        <f>SUM(F539,F546,F530,F549)</f>
        <v>424492</v>
      </c>
      <c r="G529" s="417">
        <f>SUM(G539,G546,G530,G549)</f>
        <v>284619.69</v>
      </c>
      <c r="H529" s="418">
        <f aca="true" t="shared" si="21" ref="H529:H613">G529/F529*100</f>
        <v>67.04948267576303</v>
      </c>
    </row>
    <row r="530" spans="1:8" ht="30.75" customHeight="1">
      <c r="A530" s="556"/>
      <c r="B530" s="394" t="s">
        <v>240</v>
      </c>
      <c r="C530" s="395"/>
      <c r="D530" s="396" t="s">
        <v>241</v>
      </c>
      <c r="E530" s="397">
        <f>SUM(E531:E538)</f>
        <v>271332</v>
      </c>
      <c r="F530" s="397">
        <f>SUM(F531:F538)</f>
        <v>239026</v>
      </c>
      <c r="G530" s="397">
        <f>SUM(G531:G538)</f>
        <v>124609.68999999999</v>
      </c>
      <c r="H530" s="243">
        <f t="shared" si="21"/>
        <v>52.13227431325463</v>
      </c>
    </row>
    <row r="531" spans="1:8" ht="27" customHeight="1">
      <c r="A531" s="557"/>
      <c r="B531" s="553"/>
      <c r="C531" s="249">
        <v>3020</v>
      </c>
      <c r="D531" s="178" t="s">
        <v>72</v>
      </c>
      <c r="E531" s="398">
        <v>15685</v>
      </c>
      <c r="F531" s="398">
        <v>15685</v>
      </c>
      <c r="G531" s="398">
        <v>6304.77</v>
      </c>
      <c r="H531" s="247">
        <f t="shared" si="21"/>
        <v>40.1961746891935</v>
      </c>
    </row>
    <row r="532" spans="1:8" ht="21" customHeight="1">
      <c r="A532" s="557"/>
      <c r="B532" s="554"/>
      <c r="C532" s="249">
        <v>4010</v>
      </c>
      <c r="D532" s="333" t="s">
        <v>25</v>
      </c>
      <c r="E532" s="398">
        <v>185361.09</v>
      </c>
      <c r="F532" s="398">
        <v>151724.88</v>
      </c>
      <c r="G532" s="398">
        <v>75912.29</v>
      </c>
      <c r="H532" s="247">
        <f t="shared" si="21"/>
        <v>50.03285552112481</v>
      </c>
    </row>
    <row r="533" spans="1:8" ht="21" customHeight="1">
      <c r="A533" s="557"/>
      <c r="B533" s="554"/>
      <c r="C533" s="249">
        <v>4040</v>
      </c>
      <c r="D533" s="280" t="s">
        <v>184</v>
      </c>
      <c r="E533" s="398">
        <v>15542</v>
      </c>
      <c r="F533" s="398">
        <v>16872.21</v>
      </c>
      <c r="G533" s="398">
        <v>14701.47</v>
      </c>
      <c r="H533" s="247">
        <f t="shared" si="21"/>
        <v>87.13422841465345</v>
      </c>
    </row>
    <row r="534" spans="1:8" ht="21" customHeight="1">
      <c r="A534" s="557"/>
      <c r="B534" s="554"/>
      <c r="C534" s="249">
        <v>4110</v>
      </c>
      <c r="D534" s="292" t="s">
        <v>154</v>
      </c>
      <c r="E534" s="398">
        <v>35866</v>
      </c>
      <c r="F534" s="398">
        <v>35866</v>
      </c>
      <c r="G534" s="398">
        <v>15661.4</v>
      </c>
      <c r="H534" s="247">
        <f t="shared" si="21"/>
        <v>43.66642502648748</v>
      </c>
    </row>
    <row r="535" spans="1:8" ht="21" customHeight="1">
      <c r="A535" s="557"/>
      <c r="B535" s="554"/>
      <c r="C535" s="249">
        <v>4120</v>
      </c>
      <c r="D535" s="175" t="s">
        <v>28</v>
      </c>
      <c r="E535" s="398">
        <v>5239</v>
      </c>
      <c r="F535" s="398">
        <v>5239</v>
      </c>
      <c r="G535" s="398">
        <v>2174.76</v>
      </c>
      <c r="H535" s="247">
        <f t="shared" si="21"/>
        <v>41.51097537698034</v>
      </c>
    </row>
    <row r="536" spans="1:8" ht="21" customHeight="1">
      <c r="A536" s="557"/>
      <c r="B536" s="554"/>
      <c r="C536" s="249">
        <v>4210</v>
      </c>
      <c r="D536" s="342" t="s">
        <v>30</v>
      </c>
      <c r="E536" s="398">
        <v>400</v>
      </c>
      <c r="F536" s="398">
        <v>400</v>
      </c>
      <c r="G536" s="398">
        <v>0</v>
      </c>
      <c r="H536" s="247">
        <f t="shared" si="21"/>
        <v>0</v>
      </c>
    </row>
    <row r="537" spans="1:8" ht="29.25" customHeight="1">
      <c r="A537" s="557"/>
      <c r="B537" s="554"/>
      <c r="C537" s="249">
        <v>4240</v>
      </c>
      <c r="D537" s="178" t="s">
        <v>264</v>
      </c>
      <c r="E537" s="398">
        <v>100</v>
      </c>
      <c r="F537" s="398">
        <v>100</v>
      </c>
      <c r="G537" s="398">
        <v>0</v>
      </c>
      <c r="H537" s="247">
        <f t="shared" si="21"/>
        <v>0</v>
      </c>
    </row>
    <row r="538" spans="1:8" ht="22.5" customHeight="1">
      <c r="A538" s="557"/>
      <c r="B538" s="555"/>
      <c r="C538" s="249">
        <v>4440</v>
      </c>
      <c r="D538" s="342" t="s">
        <v>166</v>
      </c>
      <c r="E538" s="398">
        <v>13138.91</v>
      </c>
      <c r="F538" s="398">
        <v>13138.91</v>
      </c>
      <c r="G538" s="398">
        <v>9855</v>
      </c>
      <c r="H538" s="247">
        <f t="shared" si="21"/>
        <v>75.00622197731775</v>
      </c>
    </row>
    <row r="539" spans="1:8" ht="59.25" customHeight="1">
      <c r="A539" s="557"/>
      <c r="B539" s="399" t="s">
        <v>99</v>
      </c>
      <c r="C539" s="400"/>
      <c r="D539" s="256" t="s">
        <v>191</v>
      </c>
      <c r="E539" s="401">
        <f>SUM(E540:E545)</f>
        <v>57400</v>
      </c>
      <c r="F539" s="401">
        <f>SUM(F540:F545)</f>
        <v>0</v>
      </c>
      <c r="G539" s="401">
        <f>SUM(G540:G545)</f>
        <v>0</v>
      </c>
      <c r="H539" s="306">
        <v>0</v>
      </c>
    </row>
    <row r="540" spans="1:8" ht="18.75" customHeight="1">
      <c r="A540" s="557"/>
      <c r="B540" s="529"/>
      <c r="C540" s="402">
        <v>4170</v>
      </c>
      <c r="D540" s="360" t="s">
        <v>47</v>
      </c>
      <c r="E540" s="286">
        <v>11400</v>
      </c>
      <c r="F540" s="286">
        <v>0</v>
      </c>
      <c r="G540" s="286">
        <v>0</v>
      </c>
      <c r="H540" s="297">
        <v>0</v>
      </c>
    </row>
    <row r="541" spans="1:8" ht="18.75" customHeight="1">
      <c r="A541" s="557"/>
      <c r="B541" s="529"/>
      <c r="C541" s="402">
        <v>4190</v>
      </c>
      <c r="D541" s="360" t="s">
        <v>236</v>
      </c>
      <c r="E541" s="286">
        <v>100</v>
      </c>
      <c r="F541" s="286">
        <v>0</v>
      </c>
      <c r="G541" s="286">
        <v>0</v>
      </c>
      <c r="H541" s="297">
        <v>0</v>
      </c>
    </row>
    <row r="542" spans="1:15" ht="18.75" customHeight="1">
      <c r="A542" s="557"/>
      <c r="B542" s="529"/>
      <c r="C542" s="367">
        <v>4210</v>
      </c>
      <c r="D542" s="341" t="s">
        <v>30</v>
      </c>
      <c r="E542" s="403">
        <v>1500</v>
      </c>
      <c r="F542" s="358">
        <v>0</v>
      </c>
      <c r="G542" s="404">
        <v>0</v>
      </c>
      <c r="H542" s="311">
        <v>0</v>
      </c>
      <c r="O542" s="2"/>
    </row>
    <row r="543" spans="1:15" ht="18.75" customHeight="1">
      <c r="A543" s="557"/>
      <c r="B543" s="529"/>
      <c r="C543" s="367">
        <v>4220</v>
      </c>
      <c r="D543" s="341" t="s">
        <v>84</v>
      </c>
      <c r="E543" s="405">
        <v>450</v>
      </c>
      <c r="F543" s="406">
        <v>0</v>
      </c>
      <c r="G543" s="407">
        <v>0</v>
      </c>
      <c r="H543" s="408">
        <v>0</v>
      </c>
      <c r="O543" s="2"/>
    </row>
    <row r="544" spans="1:8" ht="17.25" customHeight="1">
      <c r="A544" s="557"/>
      <c r="B544" s="529"/>
      <c r="C544" s="249">
        <v>4300</v>
      </c>
      <c r="D544" s="342" t="s">
        <v>34</v>
      </c>
      <c r="E544" s="409">
        <v>43200</v>
      </c>
      <c r="F544" s="316">
        <v>0</v>
      </c>
      <c r="G544" s="313">
        <v>0</v>
      </c>
      <c r="H544" s="294">
        <v>0</v>
      </c>
    </row>
    <row r="545" spans="1:8" ht="17.25" customHeight="1">
      <c r="A545" s="557"/>
      <c r="B545" s="530"/>
      <c r="C545" s="249">
        <v>4430</v>
      </c>
      <c r="D545" s="410" t="s">
        <v>35</v>
      </c>
      <c r="E545" s="286">
        <v>750</v>
      </c>
      <c r="F545" s="286">
        <v>0</v>
      </c>
      <c r="G545" s="286">
        <v>0</v>
      </c>
      <c r="H545" s="297">
        <v>0</v>
      </c>
    </row>
    <row r="546" spans="1:8" ht="26.25" customHeight="1">
      <c r="A546" s="557"/>
      <c r="B546" s="399" t="s">
        <v>100</v>
      </c>
      <c r="C546" s="411"/>
      <c r="D546" s="412" t="s">
        <v>101</v>
      </c>
      <c r="E546" s="413">
        <f>SUM(E547:E548)</f>
        <v>32380</v>
      </c>
      <c r="F546" s="413">
        <f>SUM(F547:F548)</f>
        <v>97140</v>
      </c>
      <c r="G546" s="413">
        <f>SUM(G547:G548)</f>
        <v>80950</v>
      </c>
      <c r="H546" s="414">
        <f t="shared" si="21"/>
        <v>83.33333333333334</v>
      </c>
    </row>
    <row r="547" spans="1:8" ht="19.5" customHeight="1">
      <c r="A547" s="557"/>
      <c r="B547" s="550"/>
      <c r="C547" s="249">
        <v>3240</v>
      </c>
      <c r="D547" s="410" t="s">
        <v>77</v>
      </c>
      <c r="E547" s="286">
        <v>32380</v>
      </c>
      <c r="F547" s="286">
        <v>97140</v>
      </c>
      <c r="G547" s="286">
        <v>80950</v>
      </c>
      <c r="H547" s="311">
        <f t="shared" si="21"/>
        <v>83.33333333333334</v>
      </c>
    </row>
    <row r="548" spans="1:8" ht="20.25" customHeight="1">
      <c r="A548" s="557"/>
      <c r="B548" s="540"/>
      <c r="C548" s="270">
        <v>3260</v>
      </c>
      <c r="D548" s="415" t="s">
        <v>244</v>
      </c>
      <c r="E548" s="316">
        <v>0</v>
      </c>
      <c r="F548" s="316">
        <v>0</v>
      </c>
      <c r="G548" s="316">
        <v>0</v>
      </c>
      <c r="H548" s="311">
        <v>0</v>
      </c>
    </row>
    <row r="549" spans="1:8" ht="27.75" customHeight="1">
      <c r="A549" s="558"/>
      <c r="B549" s="352" t="s">
        <v>301</v>
      </c>
      <c r="C549" s="365"/>
      <c r="D549" s="354" t="s">
        <v>302</v>
      </c>
      <c r="E549" s="366">
        <f>SUM(E550)</f>
        <v>0</v>
      </c>
      <c r="F549" s="366">
        <f>SUM(F550)</f>
        <v>88326</v>
      </c>
      <c r="G549" s="366">
        <f>SUM(G550)</f>
        <v>79060</v>
      </c>
      <c r="H549" s="414">
        <f t="shared" si="21"/>
        <v>89.50931775468152</v>
      </c>
    </row>
    <row r="550" spans="1:8" ht="20.25" customHeight="1">
      <c r="A550" s="559"/>
      <c r="B550" s="352"/>
      <c r="C550" s="402">
        <v>3240</v>
      </c>
      <c r="D550" s="360" t="s">
        <v>77</v>
      </c>
      <c r="E550" s="286">
        <v>0</v>
      </c>
      <c r="F550" s="286">
        <v>88326</v>
      </c>
      <c r="G550" s="286">
        <v>79060</v>
      </c>
      <c r="H550" s="311">
        <f t="shared" si="21"/>
        <v>89.50931775468152</v>
      </c>
    </row>
    <row r="551" spans="1:8" ht="29.25" customHeight="1">
      <c r="A551" s="421">
        <v>855</v>
      </c>
      <c r="B551" s="422"/>
      <c r="C551" s="423"/>
      <c r="D551" s="420" t="s">
        <v>303</v>
      </c>
      <c r="E551" s="443">
        <f>SUM(E552,E569,E585,E587,E589,E591)</f>
        <v>10764405</v>
      </c>
      <c r="F551" s="442">
        <f>SUM(F552,F569,F585,F587,F589,F591)</f>
        <v>10764491</v>
      </c>
      <c r="G551" s="443">
        <f>SUM(G552,G569,G585,G587,G589,G591)</f>
        <v>5588482.429999999</v>
      </c>
      <c r="H551" s="444">
        <f t="shared" si="21"/>
        <v>51.91590043597974</v>
      </c>
    </row>
    <row r="552" spans="1:8" ht="28.5" customHeight="1">
      <c r="A552" s="564"/>
      <c r="B552" s="424" t="s">
        <v>304</v>
      </c>
      <c r="C552" s="353"/>
      <c r="D552" s="425" t="s">
        <v>256</v>
      </c>
      <c r="E552" s="305">
        <f>SUM(E553:E568)</f>
        <v>5948000</v>
      </c>
      <c r="F552" s="305">
        <f>SUM(F553:F568)</f>
        <v>5948000</v>
      </c>
      <c r="G552" s="305">
        <f>SUM(G553:G568)</f>
        <v>3195934.269999999</v>
      </c>
      <c r="H552" s="414">
        <f t="shared" si="21"/>
        <v>53.73124193006051</v>
      </c>
    </row>
    <row r="553" spans="1:8" ht="57.75" customHeight="1">
      <c r="A553" s="565"/>
      <c r="B553" s="522"/>
      <c r="C553" s="402">
        <v>2910</v>
      </c>
      <c r="D553" s="349" t="s">
        <v>188</v>
      </c>
      <c r="E553" s="286">
        <v>0</v>
      </c>
      <c r="F553" s="286">
        <v>0</v>
      </c>
      <c r="G553" s="286">
        <v>32</v>
      </c>
      <c r="H553" s="311" t="e">
        <f t="shared" si="21"/>
        <v>#DIV/0!</v>
      </c>
    </row>
    <row r="554" spans="1:8" ht="24.75" customHeight="1">
      <c r="A554" s="565"/>
      <c r="B554" s="523"/>
      <c r="C554" s="402">
        <v>3020</v>
      </c>
      <c r="D554" s="178" t="s">
        <v>72</v>
      </c>
      <c r="E554" s="286">
        <v>350</v>
      </c>
      <c r="F554" s="286">
        <v>350</v>
      </c>
      <c r="G554" s="286">
        <v>0</v>
      </c>
      <c r="H554" s="311">
        <f t="shared" si="21"/>
        <v>0</v>
      </c>
    </row>
    <row r="555" spans="1:8" ht="20.25" customHeight="1">
      <c r="A555" s="565"/>
      <c r="B555" s="523"/>
      <c r="C555" s="402">
        <v>3110</v>
      </c>
      <c r="D555" s="360" t="s">
        <v>90</v>
      </c>
      <c r="E555" s="286">
        <v>5858780</v>
      </c>
      <c r="F555" s="286">
        <v>5858780</v>
      </c>
      <c r="G555" s="286">
        <v>3163439.8</v>
      </c>
      <c r="H555" s="311">
        <f t="shared" si="21"/>
        <v>53.9948555842684</v>
      </c>
    </row>
    <row r="556" spans="1:8" ht="20.25" customHeight="1">
      <c r="A556" s="565"/>
      <c r="B556" s="523"/>
      <c r="C556" s="402">
        <v>4010</v>
      </c>
      <c r="D556" s="360" t="s">
        <v>25</v>
      </c>
      <c r="E556" s="286">
        <v>28246</v>
      </c>
      <c r="F556" s="286">
        <v>28246</v>
      </c>
      <c r="G556" s="286">
        <v>19520.55</v>
      </c>
      <c r="H556" s="311">
        <f t="shared" si="21"/>
        <v>69.10907739148907</v>
      </c>
    </row>
    <row r="557" spans="1:8" ht="20.25" customHeight="1">
      <c r="A557" s="565"/>
      <c r="B557" s="523"/>
      <c r="C557" s="402">
        <v>4040</v>
      </c>
      <c r="D557" s="360" t="s">
        <v>184</v>
      </c>
      <c r="E557" s="286">
        <v>2117</v>
      </c>
      <c r="F557" s="286">
        <v>2117</v>
      </c>
      <c r="G557" s="286">
        <v>2040.98</v>
      </c>
      <c r="H557" s="311">
        <f t="shared" si="21"/>
        <v>96.4090694378838</v>
      </c>
    </row>
    <row r="558" spans="1:8" ht="20.25" customHeight="1">
      <c r="A558" s="565"/>
      <c r="B558" s="523"/>
      <c r="C558" s="402">
        <v>4110</v>
      </c>
      <c r="D558" s="360" t="s">
        <v>169</v>
      </c>
      <c r="E558" s="286">
        <v>7708</v>
      </c>
      <c r="F558" s="286">
        <v>7708</v>
      </c>
      <c r="G558" s="286">
        <v>3154.57</v>
      </c>
      <c r="H558" s="311">
        <f t="shared" si="21"/>
        <v>40.92592112091334</v>
      </c>
    </row>
    <row r="559" spans="1:8" ht="20.25" customHeight="1">
      <c r="A559" s="565"/>
      <c r="B559" s="523"/>
      <c r="C559" s="402">
        <v>4120</v>
      </c>
      <c r="D559" s="360" t="s">
        <v>305</v>
      </c>
      <c r="E559" s="286">
        <v>1097</v>
      </c>
      <c r="F559" s="286">
        <v>1097</v>
      </c>
      <c r="G559" s="286">
        <v>448.8</v>
      </c>
      <c r="H559" s="311">
        <f t="shared" si="21"/>
        <v>40.91157702825889</v>
      </c>
    </row>
    <row r="560" spans="1:8" ht="20.25" customHeight="1">
      <c r="A560" s="565"/>
      <c r="B560" s="523"/>
      <c r="C560" s="402">
        <v>4170</v>
      </c>
      <c r="D560" s="360" t="s">
        <v>47</v>
      </c>
      <c r="E560" s="286">
        <v>14400</v>
      </c>
      <c r="F560" s="286">
        <v>14400</v>
      </c>
      <c r="G560" s="286">
        <v>0</v>
      </c>
      <c r="H560" s="311">
        <f t="shared" si="21"/>
        <v>0</v>
      </c>
    </row>
    <row r="561" spans="1:8" ht="20.25" customHeight="1">
      <c r="A561" s="565"/>
      <c r="B561" s="523"/>
      <c r="C561" s="402">
        <v>4210</v>
      </c>
      <c r="D561" s="360" t="s">
        <v>30</v>
      </c>
      <c r="E561" s="286">
        <v>5300</v>
      </c>
      <c r="F561" s="286">
        <v>5300</v>
      </c>
      <c r="G561" s="286">
        <v>58.75</v>
      </c>
      <c r="H561" s="311">
        <f t="shared" si="21"/>
        <v>1.1084905660377358</v>
      </c>
    </row>
    <row r="562" spans="1:8" ht="20.25" customHeight="1">
      <c r="A562" s="565"/>
      <c r="B562" s="523"/>
      <c r="C562" s="402">
        <v>4280</v>
      </c>
      <c r="D562" s="360" t="s">
        <v>64</v>
      </c>
      <c r="E562" s="286">
        <v>50</v>
      </c>
      <c r="F562" s="286">
        <v>50</v>
      </c>
      <c r="G562" s="286">
        <v>0</v>
      </c>
      <c r="H562" s="311">
        <f t="shared" si="21"/>
        <v>0</v>
      </c>
    </row>
    <row r="563" spans="1:8" ht="20.25" customHeight="1">
      <c r="A563" s="565"/>
      <c r="B563" s="523"/>
      <c r="C563" s="402">
        <v>4300</v>
      </c>
      <c r="D563" s="360" t="s">
        <v>34</v>
      </c>
      <c r="E563" s="286">
        <v>25632</v>
      </c>
      <c r="F563" s="286">
        <v>24846.34</v>
      </c>
      <c r="G563" s="286">
        <v>5625.69</v>
      </c>
      <c r="H563" s="311">
        <f t="shared" si="21"/>
        <v>22.641926336031784</v>
      </c>
    </row>
    <row r="564" spans="1:8" ht="24" customHeight="1">
      <c r="A564" s="565"/>
      <c r="B564" s="523"/>
      <c r="C564" s="426">
        <v>4360</v>
      </c>
      <c r="D564" s="427" t="s">
        <v>274</v>
      </c>
      <c r="E564" s="286">
        <v>1920</v>
      </c>
      <c r="F564" s="286">
        <v>1920</v>
      </c>
      <c r="G564" s="286">
        <v>647.54</v>
      </c>
      <c r="H564" s="408">
        <f t="shared" si="21"/>
        <v>33.72604166666667</v>
      </c>
    </row>
    <row r="565" spans="1:8" ht="24" customHeight="1">
      <c r="A565" s="565"/>
      <c r="B565" s="523"/>
      <c r="C565" s="428">
        <v>4410</v>
      </c>
      <c r="D565" s="432" t="s">
        <v>65</v>
      </c>
      <c r="E565" s="429">
        <v>300</v>
      </c>
      <c r="F565" s="429">
        <v>300</v>
      </c>
      <c r="G565" s="429">
        <v>0</v>
      </c>
      <c r="H565" s="430">
        <f t="shared" si="21"/>
        <v>0</v>
      </c>
    </row>
    <row r="566" spans="1:8" ht="24" customHeight="1">
      <c r="A566" s="565"/>
      <c r="B566" s="523"/>
      <c r="C566" s="428">
        <v>4430</v>
      </c>
      <c r="D566" s="431" t="s">
        <v>35</v>
      </c>
      <c r="E566" s="429">
        <v>0</v>
      </c>
      <c r="F566" s="429">
        <v>700</v>
      </c>
      <c r="G566" s="429">
        <v>0</v>
      </c>
      <c r="H566" s="430">
        <f t="shared" si="21"/>
        <v>0</v>
      </c>
    </row>
    <row r="567" spans="1:8" ht="20.25" customHeight="1">
      <c r="A567" s="565"/>
      <c r="B567" s="523"/>
      <c r="C567" s="428">
        <v>4440</v>
      </c>
      <c r="D567" s="433" t="s">
        <v>166</v>
      </c>
      <c r="E567" s="429">
        <v>1100</v>
      </c>
      <c r="F567" s="429">
        <v>1185.66</v>
      </c>
      <c r="G567" s="429">
        <v>889.25</v>
      </c>
      <c r="H567" s="430">
        <f t="shared" si="21"/>
        <v>75.00042170605401</v>
      </c>
    </row>
    <row r="568" spans="1:8" ht="24.75" customHeight="1">
      <c r="A568" s="565"/>
      <c r="B568" s="563"/>
      <c r="C568" s="428">
        <v>4700</v>
      </c>
      <c r="D568" s="432" t="s">
        <v>211</v>
      </c>
      <c r="E568" s="429">
        <v>1000</v>
      </c>
      <c r="F568" s="429">
        <v>1000</v>
      </c>
      <c r="G568" s="429">
        <v>76.34</v>
      </c>
      <c r="H568" s="430">
        <f t="shared" si="21"/>
        <v>7.634</v>
      </c>
    </row>
    <row r="569" spans="1:8" ht="68.25" customHeight="1">
      <c r="A569" s="565"/>
      <c r="B569" s="424" t="s">
        <v>306</v>
      </c>
      <c r="C569" s="428"/>
      <c r="D569" s="437" t="s">
        <v>307</v>
      </c>
      <c r="E569" s="434">
        <f>SUM(E570:E584)</f>
        <v>4484500</v>
      </c>
      <c r="F569" s="434">
        <f>SUM(F570:F584)</f>
        <v>4484500</v>
      </c>
      <c r="G569" s="434">
        <f>SUM(G570:G584)</f>
        <v>2315936.7899999996</v>
      </c>
      <c r="H569" s="435">
        <f t="shared" si="21"/>
        <v>51.64314394023859</v>
      </c>
    </row>
    <row r="570" spans="1:8" ht="57" customHeight="1">
      <c r="A570" s="565"/>
      <c r="B570" s="560"/>
      <c r="C570" s="402">
        <v>2910</v>
      </c>
      <c r="D570" s="349" t="s">
        <v>188</v>
      </c>
      <c r="E570" s="429">
        <v>500</v>
      </c>
      <c r="F570" s="429">
        <v>500</v>
      </c>
      <c r="G570" s="429">
        <v>5.3</v>
      </c>
      <c r="H570" s="430">
        <f t="shared" si="21"/>
        <v>1.06</v>
      </c>
    </row>
    <row r="571" spans="1:8" ht="24.75" customHeight="1">
      <c r="A571" s="565"/>
      <c r="B571" s="561"/>
      <c r="C571" s="402">
        <v>3020</v>
      </c>
      <c r="D571" s="178" t="s">
        <v>72</v>
      </c>
      <c r="E571" s="429">
        <v>300</v>
      </c>
      <c r="F571" s="429">
        <v>300</v>
      </c>
      <c r="G571" s="429">
        <v>0</v>
      </c>
      <c r="H571" s="430">
        <f t="shared" si="21"/>
        <v>0</v>
      </c>
    </row>
    <row r="572" spans="1:8" ht="24.75" customHeight="1">
      <c r="A572" s="565"/>
      <c r="B572" s="561"/>
      <c r="C572" s="402">
        <v>3110</v>
      </c>
      <c r="D572" s="360" t="s">
        <v>90</v>
      </c>
      <c r="E572" s="429">
        <v>4157480</v>
      </c>
      <c r="F572" s="429">
        <v>4157480</v>
      </c>
      <c r="G572" s="429">
        <v>2160543.65</v>
      </c>
      <c r="H572" s="430">
        <f t="shared" si="21"/>
        <v>51.96762582141105</v>
      </c>
    </row>
    <row r="573" spans="1:8" ht="24.75" customHeight="1">
      <c r="A573" s="565"/>
      <c r="B573" s="561"/>
      <c r="C573" s="402">
        <v>4010</v>
      </c>
      <c r="D573" s="360" t="s">
        <v>25</v>
      </c>
      <c r="E573" s="429">
        <v>93833</v>
      </c>
      <c r="F573" s="429">
        <v>90833</v>
      </c>
      <c r="G573" s="429">
        <v>40445.05</v>
      </c>
      <c r="H573" s="430">
        <f t="shared" si="21"/>
        <v>44.52682395164753</v>
      </c>
    </row>
    <row r="574" spans="1:8" ht="24.75" customHeight="1">
      <c r="A574" s="565"/>
      <c r="B574" s="561"/>
      <c r="C574" s="402">
        <v>4040</v>
      </c>
      <c r="D574" s="360" t="s">
        <v>184</v>
      </c>
      <c r="E574" s="429">
        <v>7220</v>
      </c>
      <c r="F574" s="429">
        <v>6197.55</v>
      </c>
      <c r="G574" s="429">
        <v>6197.55</v>
      </c>
      <c r="H574" s="430">
        <f t="shared" si="21"/>
        <v>100</v>
      </c>
    </row>
    <row r="575" spans="1:8" ht="24.75" customHeight="1">
      <c r="A575" s="565"/>
      <c r="B575" s="561"/>
      <c r="C575" s="402">
        <v>4110</v>
      </c>
      <c r="D575" s="360" t="s">
        <v>169</v>
      </c>
      <c r="E575" s="429">
        <v>209401</v>
      </c>
      <c r="F575" s="429">
        <v>208708</v>
      </c>
      <c r="G575" s="429">
        <v>97509.44</v>
      </c>
      <c r="H575" s="430">
        <f t="shared" si="21"/>
        <v>46.72050903654868</v>
      </c>
    </row>
    <row r="576" spans="1:8" ht="24.75" customHeight="1">
      <c r="A576" s="565"/>
      <c r="B576" s="561"/>
      <c r="C576" s="402">
        <v>4120</v>
      </c>
      <c r="D576" s="360" t="s">
        <v>305</v>
      </c>
      <c r="E576" s="429">
        <v>2476</v>
      </c>
      <c r="F576" s="429">
        <v>2377</v>
      </c>
      <c r="G576" s="429">
        <v>985.11</v>
      </c>
      <c r="H576" s="430">
        <f t="shared" si="21"/>
        <v>41.44341607067732</v>
      </c>
    </row>
    <row r="577" spans="1:8" ht="24.75" customHeight="1">
      <c r="A577" s="565"/>
      <c r="B577" s="561"/>
      <c r="C577" s="402">
        <v>4210</v>
      </c>
      <c r="D577" s="360" t="s">
        <v>30</v>
      </c>
      <c r="E577" s="429">
        <v>1840</v>
      </c>
      <c r="F577" s="429">
        <v>1840</v>
      </c>
      <c r="G577" s="429">
        <v>58.75</v>
      </c>
      <c r="H577" s="430">
        <f t="shared" si="21"/>
        <v>3.192934782608696</v>
      </c>
    </row>
    <row r="578" spans="1:8" ht="24.75" customHeight="1">
      <c r="A578" s="565"/>
      <c r="B578" s="561"/>
      <c r="C578" s="402">
        <v>4280</v>
      </c>
      <c r="D578" s="360" t="s">
        <v>64</v>
      </c>
      <c r="E578" s="429">
        <v>0</v>
      </c>
      <c r="F578" s="429">
        <v>200</v>
      </c>
      <c r="G578" s="429">
        <v>0</v>
      </c>
      <c r="H578" s="430">
        <f t="shared" si="21"/>
        <v>0</v>
      </c>
    </row>
    <row r="579" spans="1:8" ht="24.75" customHeight="1">
      <c r="A579" s="565"/>
      <c r="B579" s="561"/>
      <c r="C579" s="402">
        <v>4300</v>
      </c>
      <c r="D579" s="360" t="s">
        <v>34</v>
      </c>
      <c r="E579" s="429">
        <v>7450</v>
      </c>
      <c r="F579" s="429">
        <v>10607.47</v>
      </c>
      <c r="G579" s="429">
        <v>7190.02</v>
      </c>
      <c r="H579" s="430">
        <f t="shared" si="21"/>
        <v>67.78260980233742</v>
      </c>
    </row>
    <row r="580" spans="1:8" ht="24.75" customHeight="1">
      <c r="A580" s="565"/>
      <c r="B580" s="561"/>
      <c r="C580" s="426">
        <v>4360</v>
      </c>
      <c r="D580" s="427" t="s">
        <v>274</v>
      </c>
      <c r="E580" s="429">
        <v>0</v>
      </c>
      <c r="F580" s="429">
        <v>500</v>
      </c>
      <c r="G580" s="429">
        <v>159.89</v>
      </c>
      <c r="H580" s="430">
        <f t="shared" si="21"/>
        <v>31.977999999999994</v>
      </c>
    </row>
    <row r="581" spans="1:8" ht="24.75" customHeight="1">
      <c r="A581" s="565"/>
      <c r="B581" s="561"/>
      <c r="C581" s="428">
        <v>4410</v>
      </c>
      <c r="D581" s="432" t="s">
        <v>65</v>
      </c>
      <c r="E581" s="429">
        <v>200</v>
      </c>
      <c r="F581" s="429">
        <v>200</v>
      </c>
      <c r="G581" s="429">
        <v>0</v>
      </c>
      <c r="H581" s="430">
        <f t="shared" si="21"/>
        <v>0</v>
      </c>
    </row>
    <row r="582" spans="1:8" ht="24.75" customHeight="1">
      <c r="A582" s="565"/>
      <c r="B582" s="561"/>
      <c r="C582" s="428">
        <v>4430</v>
      </c>
      <c r="D582" s="431" t="s">
        <v>35</v>
      </c>
      <c r="E582" s="429">
        <v>0</v>
      </c>
      <c r="F582" s="429">
        <v>700</v>
      </c>
      <c r="G582" s="429">
        <v>0</v>
      </c>
      <c r="H582" s="430">
        <f t="shared" si="21"/>
        <v>0</v>
      </c>
    </row>
    <row r="583" spans="1:8" ht="24.75" customHeight="1">
      <c r="A583" s="565"/>
      <c r="B583" s="561"/>
      <c r="C583" s="428">
        <v>4440</v>
      </c>
      <c r="D583" s="433" t="s">
        <v>166</v>
      </c>
      <c r="E583" s="429">
        <v>3300</v>
      </c>
      <c r="F583" s="429">
        <v>3556.98</v>
      </c>
      <c r="G583" s="429">
        <v>2667.74</v>
      </c>
      <c r="H583" s="430">
        <f t="shared" si="21"/>
        <v>75.00014056868466</v>
      </c>
    </row>
    <row r="584" spans="1:8" ht="24.75" customHeight="1">
      <c r="A584" s="565"/>
      <c r="B584" s="562"/>
      <c r="C584" s="428">
        <v>4700</v>
      </c>
      <c r="D584" s="432" t="s">
        <v>211</v>
      </c>
      <c r="E584" s="429">
        <v>500</v>
      </c>
      <c r="F584" s="429">
        <v>500</v>
      </c>
      <c r="G584" s="429">
        <v>174.29</v>
      </c>
      <c r="H584" s="430">
        <f t="shared" si="21"/>
        <v>34.858</v>
      </c>
    </row>
    <row r="585" spans="1:8" ht="27.75" customHeight="1">
      <c r="A585" s="565"/>
      <c r="B585" s="424" t="s">
        <v>308</v>
      </c>
      <c r="C585" s="438"/>
      <c r="D585" s="439" t="s">
        <v>309</v>
      </c>
      <c r="E585" s="440">
        <f>SUM(E586)</f>
        <v>200</v>
      </c>
      <c r="F585" s="440">
        <f>SUM(F586)</f>
        <v>486</v>
      </c>
      <c r="G585" s="440">
        <f>SUM(G586)</f>
        <v>127.12</v>
      </c>
      <c r="H585" s="441">
        <f t="shared" si="21"/>
        <v>26.156378600823043</v>
      </c>
    </row>
    <row r="586" spans="1:8" ht="24.75" customHeight="1">
      <c r="A586" s="565"/>
      <c r="B586" s="436"/>
      <c r="C586" s="428">
        <v>4300</v>
      </c>
      <c r="D586" s="432" t="s">
        <v>34</v>
      </c>
      <c r="E586" s="429">
        <v>200</v>
      </c>
      <c r="F586" s="429">
        <v>486</v>
      </c>
      <c r="G586" s="429">
        <v>127.12</v>
      </c>
      <c r="H586" s="430">
        <f t="shared" si="21"/>
        <v>26.156378600823043</v>
      </c>
    </row>
    <row r="587" spans="1:8" ht="31.5" customHeight="1">
      <c r="A587" s="565"/>
      <c r="B587" s="424" t="s">
        <v>310</v>
      </c>
      <c r="C587" s="438"/>
      <c r="D587" s="439" t="s">
        <v>311</v>
      </c>
      <c r="E587" s="440">
        <f>SUM(E588)</f>
        <v>31680</v>
      </c>
      <c r="F587" s="440">
        <f>SUM(F588)</f>
        <v>31680</v>
      </c>
      <c r="G587" s="440">
        <f>SUM(G588)</f>
        <v>0</v>
      </c>
      <c r="H587" s="441">
        <f t="shared" si="21"/>
        <v>0</v>
      </c>
    </row>
    <row r="588" spans="1:8" ht="24.75" customHeight="1">
      <c r="A588" s="565"/>
      <c r="B588" s="436"/>
      <c r="C588" s="428">
        <v>4170</v>
      </c>
      <c r="D588" s="432" t="s">
        <v>47</v>
      </c>
      <c r="E588" s="429">
        <v>31680</v>
      </c>
      <c r="F588" s="429">
        <v>31680</v>
      </c>
      <c r="G588" s="429">
        <v>0</v>
      </c>
      <c r="H588" s="430">
        <f t="shared" si="21"/>
        <v>0</v>
      </c>
    </row>
    <row r="589" spans="1:8" ht="32.25" customHeight="1">
      <c r="A589" s="565"/>
      <c r="B589" s="424" t="s">
        <v>312</v>
      </c>
      <c r="C589" s="438"/>
      <c r="D589" s="439" t="s">
        <v>313</v>
      </c>
      <c r="E589" s="440">
        <f>SUM(E590)</f>
        <v>139025</v>
      </c>
      <c r="F589" s="440">
        <f>SUM(F590)</f>
        <v>139025</v>
      </c>
      <c r="G589" s="440">
        <f>SUM(G590)</f>
        <v>61124.27</v>
      </c>
      <c r="H589" s="441">
        <f t="shared" si="21"/>
        <v>43.9663873404064</v>
      </c>
    </row>
    <row r="590" spans="1:8" ht="24.75" customHeight="1">
      <c r="A590" s="565"/>
      <c r="B590" s="436"/>
      <c r="C590" s="428">
        <v>4330</v>
      </c>
      <c r="D590" s="432" t="s">
        <v>217</v>
      </c>
      <c r="E590" s="429">
        <v>139025</v>
      </c>
      <c r="F590" s="429">
        <v>139025</v>
      </c>
      <c r="G590" s="429">
        <v>61124.27</v>
      </c>
      <c r="H590" s="430">
        <f t="shared" si="21"/>
        <v>43.9663873404064</v>
      </c>
    </row>
    <row r="591" spans="1:8" ht="31.5" customHeight="1">
      <c r="A591" s="565"/>
      <c r="B591" s="424" t="s">
        <v>314</v>
      </c>
      <c r="C591" s="438"/>
      <c r="D591" s="439" t="s">
        <v>315</v>
      </c>
      <c r="E591" s="440">
        <f>SUM(E592)</f>
        <v>161000</v>
      </c>
      <c r="F591" s="440">
        <f>SUM(F592)</f>
        <v>160800</v>
      </c>
      <c r="G591" s="440">
        <f>SUM(G592)</f>
        <v>15359.98</v>
      </c>
      <c r="H591" s="441">
        <f t="shared" si="21"/>
        <v>9.552226368159204</v>
      </c>
    </row>
    <row r="592" spans="1:8" ht="24.75" customHeight="1">
      <c r="A592" s="566"/>
      <c r="B592" s="436"/>
      <c r="C592" s="428">
        <v>4330</v>
      </c>
      <c r="D592" s="432" t="s">
        <v>217</v>
      </c>
      <c r="E592" s="429">
        <v>161000</v>
      </c>
      <c r="F592" s="429">
        <v>160800</v>
      </c>
      <c r="G592" s="429">
        <v>15359.98</v>
      </c>
      <c r="H592" s="430">
        <f t="shared" si="21"/>
        <v>9.552226368159204</v>
      </c>
    </row>
    <row r="593" spans="1:8" ht="32.25" customHeight="1">
      <c r="A593" s="416" t="s">
        <v>102</v>
      </c>
      <c r="B593" s="477" t="s">
        <v>102</v>
      </c>
      <c r="C593" s="478"/>
      <c r="D593" s="479" t="s">
        <v>103</v>
      </c>
      <c r="E593" s="480">
        <f>SUM(E594,E599,E613,E632,E651,E654,)</f>
        <v>5667580</v>
      </c>
      <c r="F593" s="480">
        <f>SUM(F594,F599,F613,F632,F651,F654,)</f>
        <v>4612151.09</v>
      </c>
      <c r="G593" s="480">
        <f>SUM(G594,G599,G613,G632,G651,G654,)</f>
        <v>2709985.49</v>
      </c>
      <c r="H593" s="481">
        <f t="shared" si="21"/>
        <v>58.75751763370788</v>
      </c>
    </row>
    <row r="594" spans="1:8" ht="31.5" customHeight="1">
      <c r="A594" s="525"/>
      <c r="B594" s="445" t="s">
        <v>104</v>
      </c>
      <c r="C594" s="446"/>
      <c r="D594" s="447" t="s">
        <v>105</v>
      </c>
      <c r="E594" s="448">
        <f>SUM(E595:E598)</f>
        <v>2216500</v>
      </c>
      <c r="F594" s="448">
        <f>SUM(F595:F598)</f>
        <v>1205000</v>
      </c>
      <c r="G594" s="448">
        <f>SUM(G595:G598)</f>
        <v>783347.81</v>
      </c>
      <c r="H594" s="243">
        <f t="shared" si="21"/>
        <v>65.00811701244814</v>
      </c>
    </row>
    <row r="595" spans="1:8" ht="48.75" customHeight="1">
      <c r="A595" s="526"/>
      <c r="B595" s="519"/>
      <c r="C595" s="351">
        <v>2830</v>
      </c>
      <c r="D595" s="449" t="s">
        <v>221</v>
      </c>
      <c r="E595" s="409">
        <v>5000</v>
      </c>
      <c r="F595" s="316">
        <v>5000</v>
      </c>
      <c r="G595" s="313">
        <v>4281.63</v>
      </c>
      <c r="H595" s="294">
        <f t="shared" si="21"/>
        <v>85.6326</v>
      </c>
    </row>
    <row r="596" spans="1:8" ht="18" customHeight="1">
      <c r="A596" s="526"/>
      <c r="B596" s="520"/>
      <c r="C596" s="450">
        <v>4300</v>
      </c>
      <c r="D596" s="451" t="s">
        <v>34</v>
      </c>
      <c r="E596" s="316">
        <v>1200000</v>
      </c>
      <c r="F596" s="316">
        <v>1200000</v>
      </c>
      <c r="G596" s="316">
        <v>779066.18</v>
      </c>
      <c r="H596" s="452">
        <f t="shared" si="21"/>
        <v>64.92218166666667</v>
      </c>
    </row>
    <row r="597" spans="1:8" ht="18" customHeight="1">
      <c r="A597" s="526"/>
      <c r="B597" s="520"/>
      <c r="C597" s="453">
        <v>6057</v>
      </c>
      <c r="D597" s="360" t="s">
        <v>316</v>
      </c>
      <c r="E597" s="286">
        <v>643617</v>
      </c>
      <c r="F597" s="286">
        <v>0</v>
      </c>
      <c r="G597" s="286">
        <v>0</v>
      </c>
      <c r="H597" s="452">
        <v>0</v>
      </c>
    </row>
    <row r="598" spans="1:8" ht="18" customHeight="1">
      <c r="A598" s="526"/>
      <c r="B598" s="521"/>
      <c r="C598" s="453">
        <v>6059</v>
      </c>
      <c r="D598" s="360" t="s">
        <v>317</v>
      </c>
      <c r="E598" s="286">
        <v>367883</v>
      </c>
      <c r="F598" s="286">
        <v>0</v>
      </c>
      <c r="G598" s="286">
        <v>0</v>
      </c>
      <c r="H598" s="297">
        <v>0</v>
      </c>
    </row>
    <row r="599" spans="1:8" ht="26.25" customHeight="1">
      <c r="A599" s="526"/>
      <c r="B599" s="454" t="s">
        <v>155</v>
      </c>
      <c r="C599" s="455"/>
      <c r="D599" s="456" t="s">
        <v>156</v>
      </c>
      <c r="E599" s="457">
        <f>SUM(E600:E612)</f>
        <v>1182477</v>
      </c>
      <c r="F599" s="457">
        <f>SUM(F600:F612)</f>
        <v>1104477.0000000002</v>
      </c>
      <c r="G599" s="457">
        <f>SUM(G600:G612)</f>
        <v>524401.31</v>
      </c>
      <c r="H599" s="302">
        <f t="shared" si="21"/>
        <v>47.479604373834846</v>
      </c>
    </row>
    <row r="600" spans="1:8" ht="21.75" customHeight="1">
      <c r="A600" s="526"/>
      <c r="B600" s="520"/>
      <c r="C600" s="402">
        <v>4010</v>
      </c>
      <c r="D600" s="194" t="s">
        <v>25</v>
      </c>
      <c r="E600" s="286">
        <v>55230</v>
      </c>
      <c r="F600" s="286">
        <v>55230</v>
      </c>
      <c r="G600" s="286">
        <v>28254.19</v>
      </c>
      <c r="H600" s="297">
        <f t="shared" si="21"/>
        <v>51.157323918160415</v>
      </c>
    </row>
    <row r="601" spans="1:8" ht="21.75" customHeight="1">
      <c r="A601" s="526"/>
      <c r="B601" s="520"/>
      <c r="C601" s="458">
        <v>4040</v>
      </c>
      <c r="D601" s="459" t="s">
        <v>170</v>
      </c>
      <c r="E601" s="358">
        <v>4100</v>
      </c>
      <c r="F601" s="358">
        <v>4100</v>
      </c>
      <c r="G601" s="358">
        <v>3990.95</v>
      </c>
      <c r="H601" s="408">
        <f t="shared" si="21"/>
        <v>97.34024390243901</v>
      </c>
    </row>
    <row r="602" spans="1:8" ht="21.75" customHeight="1">
      <c r="A602" s="526"/>
      <c r="B602" s="520"/>
      <c r="C602" s="350">
        <v>4110</v>
      </c>
      <c r="D602" s="460" t="s">
        <v>169</v>
      </c>
      <c r="E602" s="286">
        <v>9494</v>
      </c>
      <c r="F602" s="286">
        <v>9494</v>
      </c>
      <c r="G602" s="286">
        <v>5542.94</v>
      </c>
      <c r="H602" s="294">
        <f t="shared" si="21"/>
        <v>58.383610701495684</v>
      </c>
    </row>
    <row r="603" spans="1:8" ht="21.75" customHeight="1">
      <c r="A603" s="526"/>
      <c r="B603" s="520"/>
      <c r="C603" s="350">
        <v>4120</v>
      </c>
      <c r="D603" s="461" t="s">
        <v>171</v>
      </c>
      <c r="E603" s="316">
        <v>1353</v>
      </c>
      <c r="F603" s="316">
        <v>1353</v>
      </c>
      <c r="G603" s="462">
        <v>789.97</v>
      </c>
      <c r="H603" s="297">
        <f t="shared" si="21"/>
        <v>58.38654841093865</v>
      </c>
    </row>
    <row r="604" spans="1:8" ht="21.75" customHeight="1">
      <c r="A604" s="526"/>
      <c r="B604" s="520"/>
      <c r="C604" s="463">
        <v>4190</v>
      </c>
      <c r="D604" s="194" t="s">
        <v>236</v>
      </c>
      <c r="E604" s="286">
        <v>400</v>
      </c>
      <c r="F604" s="286">
        <v>1200</v>
      </c>
      <c r="G604" s="286">
        <v>745.35</v>
      </c>
      <c r="H604" s="297">
        <f t="shared" si="21"/>
        <v>62.112500000000004</v>
      </c>
    </row>
    <row r="605" spans="1:8" ht="17.25" customHeight="1">
      <c r="A605" s="526"/>
      <c r="B605" s="520"/>
      <c r="C605" s="351">
        <v>4210</v>
      </c>
      <c r="D605" s="464" t="s">
        <v>30</v>
      </c>
      <c r="E605" s="405">
        <v>7600</v>
      </c>
      <c r="F605" s="406">
        <v>7600</v>
      </c>
      <c r="G605" s="465">
        <v>2289.3</v>
      </c>
      <c r="H605" s="452">
        <f t="shared" si="21"/>
        <v>30.122368421052638</v>
      </c>
    </row>
    <row r="606" spans="1:8" ht="17.25" customHeight="1">
      <c r="A606" s="526"/>
      <c r="B606" s="520"/>
      <c r="C606" s="402">
        <v>4220</v>
      </c>
      <c r="D606" s="360" t="s">
        <v>84</v>
      </c>
      <c r="E606" s="286">
        <v>1000</v>
      </c>
      <c r="F606" s="286">
        <v>1000</v>
      </c>
      <c r="G606" s="286">
        <v>83.95</v>
      </c>
      <c r="H606" s="297">
        <f t="shared" si="21"/>
        <v>8.395</v>
      </c>
    </row>
    <row r="607" spans="1:8" ht="16.5" customHeight="1">
      <c r="A607" s="526"/>
      <c r="B607" s="520"/>
      <c r="C607" s="458">
        <v>4270</v>
      </c>
      <c r="D607" s="3" t="s">
        <v>32</v>
      </c>
      <c r="E607" s="403">
        <v>100</v>
      </c>
      <c r="F607" s="358">
        <v>150</v>
      </c>
      <c r="G607" s="404">
        <v>150</v>
      </c>
      <c r="H607" s="311">
        <f t="shared" si="21"/>
        <v>100</v>
      </c>
    </row>
    <row r="608" spans="1:8" ht="18.75" customHeight="1">
      <c r="A608" s="526"/>
      <c r="B608" s="520"/>
      <c r="C608" s="351">
        <v>4300</v>
      </c>
      <c r="D608" s="359" t="s">
        <v>34</v>
      </c>
      <c r="E608" s="409">
        <v>1095600</v>
      </c>
      <c r="F608" s="316">
        <v>1014793.66</v>
      </c>
      <c r="G608" s="313">
        <v>477638.63</v>
      </c>
      <c r="H608" s="294">
        <f t="shared" si="21"/>
        <v>47.067561498167024</v>
      </c>
    </row>
    <row r="609" spans="1:8" ht="24" customHeight="1">
      <c r="A609" s="526"/>
      <c r="B609" s="520"/>
      <c r="C609" s="402">
        <v>4430</v>
      </c>
      <c r="D609" s="296" t="s">
        <v>35</v>
      </c>
      <c r="E609" s="286">
        <v>6200</v>
      </c>
      <c r="F609" s="286">
        <v>6200</v>
      </c>
      <c r="G609" s="286">
        <v>3049.35</v>
      </c>
      <c r="H609" s="297">
        <f t="shared" si="21"/>
        <v>49.18306451612903</v>
      </c>
    </row>
    <row r="610" spans="1:8" ht="28.5" customHeight="1">
      <c r="A610" s="526"/>
      <c r="B610" s="520"/>
      <c r="C610" s="402">
        <v>4440</v>
      </c>
      <c r="D610" s="466" t="s">
        <v>166</v>
      </c>
      <c r="E610" s="286">
        <v>0</v>
      </c>
      <c r="F610" s="286">
        <v>1956.34</v>
      </c>
      <c r="G610" s="286">
        <v>1500</v>
      </c>
      <c r="H610" s="297">
        <f t="shared" si="21"/>
        <v>76.6737888097161</v>
      </c>
    </row>
    <row r="611" spans="1:8" ht="28.5" customHeight="1">
      <c r="A611" s="526"/>
      <c r="B611" s="520"/>
      <c r="C611" s="426">
        <v>4610</v>
      </c>
      <c r="D611" s="467" t="s">
        <v>192</v>
      </c>
      <c r="E611" s="286">
        <v>0</v>
      </c>
      <c r="F611" s="286">
        <v>100</v>
      </c>
      <c r="G611" s="286">
        <v>16.68</v>
      </c>
      <c r="H611" s="297">
        <f t="shared" si="21"/>
        <v>16.68</v>
      </c>
    </row>
    <row r="612" spans="1:8" ht="28.5" customHeight="1">
      <c r="A612" s="526"/>
      <c r="B612" s="521"/>
      <c r="C612" s="426">
        <v>4700</v>
      </c>
      <c r="D612" s="315" t="s">
        <v>211</v>
      </c>
      <c r="E612" s="286">
        <v>1400</v>
      </c>
      <c r="F612" s="286">
        <v>1300</v>
      </c>
      <c r="G612" s="286">
        <v>350</v>
      </c>
      <c r="H612" s="297">
        <f t="shared" si="21"/>
        <v>26.923076923076923</v>
      </c>
    </row>
    <row r="613" spans="1:8" ht="29.25" customHeight="1">
      <c r="A613" s="526"/>
      <c r="B613" s="424" t="s">
        <v>106</v>
      </c>
      <c r="C613" s="353"/>
      <c r="D613" s="425" t="s">
        <v>107</v>
      </c>
      <c r="E613" s="468">
        <f>SUM(E614:E631)</f>
        <v>628423</v>
      </c>
      <c r="F613" s="469">
        <f>SUM(F614:F631)</f>
        <v>627605.6900000001</v>
      </c>
      <c r="G613" s="469">
        <f>SUM(G614:G631)</f>
        <v>323982.8500000001</v>
      </c>
      <c r="H613" s="322">
        <f t="shared" si="21"/>
        <v>51.62203835341265</v>
      </c>
    </row>
    <row r="614" spans="1:8" ht="25.5" customHeight="1">
      <c r="A614" s="526"/>
      <c r="B614" s="540"/>
      <c r="C614" s="367">
        <v>3020</v>
      </c>
      <c r="D614" s="470" t="s">
        <v>72</v>
      </c>
      <c r="E614" s="336">
        <v>4300</v>
      </c>
      <c r="F614" s="286">
        <v>4300</v>
      </c>
      <c r="G614" s="287">
        <v>2632.3</v>
      </c>
      <c r="H614" s="293">
        <f aca="true" t="shared" si="22" ref="H614:H631">G614/F614*100</f>
        <v>61.216279069767445</v>
      </c>
    </row>
    <row r="615" spans="1:8" ht="18" customHeight="1">
      <c r="A615" s="526"/>
      <c r="B615" s="552"/>
      <c r="C615" s="249">
        <v>4010</v>
      </c>
      <c r="D615" s="342" t="s">
        <v>25</v>
      </c>
      <c r="E615" s="336">
        <v>427532</v>
      </c>
      <c r="F615" s="286">
        <v>427532</v>
      </c>
      <c r="G615" s="287">
        <v>193970.12</v>
      </c>
      <c r="H615" s="293">
        <f t="shared" si="22"/>
        <v>45.36973138852764</v>
      </c>
    </row>
    <row r="616" spans="1:8" ht="18.75" customHeight="1">
      <c r="A616" s="526"/>
      <c r="B616" s="552"/>
      <c r="C616" s="249">
        <v>4040</v>
      </c>
      <c r="D616" s="342" t="s">
        <v>184</v>
      </c>
      <c r="E616" s="336">
        <v>25507</v>
      </c>
      <c r="F616" s="286">
        <v>24991.03</v>
      </c>
      <c r="G616" s="287">
        <v>24991.03</v>
      </c>
      <c r="H616" s="293">
        <f t="shared" si="22"/>
        <v>100</v>
      </c>
    </row>
    <row r="617" spans="1:8" ht="18" customHeight="1">
      <c r="A617" s="526"/>
      <c r="B617" s="552"/>
      <c r="C617" s="249">
        <v>4110</v>
      </c>
      <c r="D617" s="342" t="s">
        <v>169</v>
      </c>
      <c r="E617" s="336">
        <v>63704</v>
      </c>
      <c r="F617" s="286">
        <v>63615.3</v>
      </c>
      <c r="G617" s="287">
        <v>33582.09</v>
      </c>
      <c r="H617" s="293">
        <f t="shared" si="22"/>
        <v>52.78932898217881</v>
      </c>
    </row>
    <row r="618" spans="1:8" ht="18" customHeight="1">
      <c r="A618" s="526"/>
      <c r="B618" s="552"/>
      <c r="C618" s="249">
        <v>4120</v>
      </c>
      <c r="D618" s="342" t="s">
        <v>28</v>
      </c>
      <c r="E618" s="336">
        <v>9080</v>
      </c>
      <c r="F618" s="286">
        <v>9067.36</v>
      </c>
      <c r="G618" s="287">
        <v>3039.9</v>
      </c>
      <c r="H618" s="293">
        <f t="shared" si="22"/>
        <v>33.525745090081344</v>
      </c>
    </row>
    <row r="619" spans="1:8" ht="17.25" customHeight="1">
      <c r="A619" s="526"/>
      <c r="B619" s="552"/>
      <c r="C619" s="249">
        <v>4210</v>
      </c>
      <c r="D619" s="342" t="s">
        <v>30</v>
      </c>
      <c r="E619" s="336">
        <v>45900</v>
      </c>
      <c r="F619" s="286">
        <v>42700</v>
      </c>
      <c r="G619" s="287">
        <v>37022.73</v>
      </c>
      <c r="H619" s="293">
        <f t="shared" si="22"/>
        <v>86.70428571428572</v>
      </c>
    </row>
    <row r="620" spans="1:8" ht="17.25" customHeight="1">
      <c r="A620" s="526"/>
      <c r="B620" s="552"/>
      <c r="C620" s="249">
        <v>4220</v>
      </c>
      <c r="D620" s="342" t="s">
        <v>84</v>
      </c>
      <c r="E620" s="336">
        <v>0</v>
      </c>
      <c r="F620" s="286">
        <v>3000</v>
      </c>
      <c r="G620" s="287">
        <v>2612.59</v>
      </c>
      <c r="H620" s="293">
        <f t="shared" si="22"/>
        <v>87.08633333333334</v>
      </c>
    </row>
    <row r="621" spans="1:8" ht="17.25" customHeight="1">
      <c r="A621" s="526"/>
      <c r="B621" s="552"/>
      <c r="C621" s="249">
        <v>4260</v>
      </c>
      <c r="D621" s="342" t="s">
        <v>68</v>
      </c>
      <c r="E621" s="336">
        <v>8000</v>
      </c>
      <c r="F621" s="286">
        <v>8000</v>
      </c>
      <c r="G621" s="287">
        <v>8000</v>
      </c>
      <c r="H621" s="293">
        <f t="shared" si="22"/>
        <v>100</v>
      </c>
    </row>
    <row r="622" spans="1:8" ht="16.5" customHeight="1">
      <c r="A622" s="526"/>
      <c r="B622" s="552"/>
      <c r="C622" s="249">
        <v>4270</v>
      </c>
      <c r="D622" s="342" t="s">
        <v>32</v>
      </c>
      <c r="E622" s="336">
        <v>1000</v>
      </c>
      <c r="F622" s="286">
        <v>1000</v>
      </c>
      <c r="G622" s="287">
        <v>540.9</v>
      </c>
      <c r="H622" s="293">
        <f t="shared" si="22"/>
        <v>54.089999999999996</v>
      </c>
    </row>
    <row r="623" spans="1:8" ht="18" customHeight="1">
      <c r="A623" s="526"/>
      <c r="B623" s="552"/>
      <c r="C623" s="249">
        <v>4280</v>
      </c>
      <c r="D623" s="342" t="s">
        <v>64</v>
      </c>
      <c r="E623" s="336">
        <v>600</v>
      </c>
      <c r="F623" s="286">
        <v>600</v>
      </c>
      <c r="G623" s="287">
        <v>200</v>
      </c>
      <c r="H623" s="293">
        <f t="shared" si="22"/>
        <v>33.33333333333333</v>
      </c>
    </row>
    <row r="624" spans="1:8" ht="17.25" customHeight="1">
      <c r="A624" s="526"/>
      <c r="B624" s="552"/>
      <c r="C624" s="249">
        <v>4300</v>
      </c>
      <c r="D624" s="342" t="s">
        <v>34</v>
      </c>
      <c r="E624" s="336">
        <v>16000</v>
      </c>
      <c r="F624" s="286">
        <v>16000</v>
      </c>
      <c r="G624" s="287">
        <v>4770.03</v>
      </c>
      <c r="H624" s="293">
        <f t="shared" si="22"/>
        <v>29.812687499999996</v>
      </c>
    </row>
    <row r="625" spans="1:8" ht="22.5" customHeight="1">
      <c r="A625" s="526"/>
      <c r="B625" s="552"/>
      <c r="C625" s="249">
        <v>4360</v>
      </c>
      <c r="D625" s="70" t="s">
        <v>274</v>
      </c>
      <c r="E625" s="336">
        <v>1500</v>
      </c>
      <c r="F625" s="286">
        <v>1500</v>
      </c>
      <c r="G625" s="287">
        <v>835</v>
      </c>
      <c r="H625" s="293">
        <f t="shared" si="22"/>
        <v>55.666666666666664</v>
      </c>
    </row>
    <row r="626" spans="1:8" ht="18.75" customHeight="1">
      <c r="A626" s="526"/>
      <c r="B626" s="552"/>
      <c r="C626" s="249">
        <v>4410</v>
      </c>
      <c r="D626" s="342" t="s">
        <v>65</v>
      </c>
      <c r="E626" s="336">
        <v>300</v>
      </c>
      <c r="F626" s="286">
        <v>300</v>
      </c>
      <c r="G626" s="287">
        <v>183.88</v>
      </c>
      <c r="H626" s="293">
        <f t="shared" si="22"/>
        <v>61.29333333333334</v>
      </c>
    </row>
    <row r="627" spans="1:8" ht="17.25" customHeight="1">
      <c r="A627" s="526"/>
      <c r="B627" s="552"/>
      <c r="C627" s="249">
        <v>4430</v>
      </c>
      <c r="D627" s="342" t="s">
        <v>35</v>
      </c>
      <c r="E627" s="336">
        <v>9500</v>
      </c>
      <c r="F627" s="286">
        <v>9500</v>
      </c>
      <c r="G627" s="287">
        <v>825.28</v>
      </c>
      <c r="H627" s="293">
        <f t="shared" si="22"/>
        <v>8.687157894736842</v>
      </c>
    </row>
    <row r="628" spans="1:8" ht="18" customHeight="1">
      <c r="A628" s="526"/>
      <c r="B628" s="552"/>
      <c r="C628" s="249">
        <v>4440</v>
      </c>
      <c r="D628" s="342" t="s">
        <v>166</v>
      </c>
      <c r="E628" s="336">
        <v>11000</v>
      </c>
      <c r="F628" s="286">
        <v>11000</v>
      </c>
      <c r="G628" s="287">
        <v>8250</v>
      </c>
      <c r="H628" s="293">
        <f t="shared" si="22"/>
        <v>75</v>
      </c>
    </row>
    <row r="629" spans="1:8" ht="18" customHeight="1">
      <c r="A629" s="526"/>
      <c r="B629" s="552"/>
      <c r="C629" s="249">
        <v>4530</v>
      </c>
      <c r="D629" s="342" t="s">
        <v>148</v>
      </c>
      <c r="E629" s="336">
        <v>2500</v>
      </c>
      <c r="F629" s="286">
        <v>2500</v>
      </c>
      <c r="G629" s="287">
        <v>1467.81</v>
      </c>
      <c r="H629" s="293">
        <f t="shared" si="22"/>
        <v>58.712399999999995</v>
      </c>
    </row>
    <row r="630" spans="1:8" ht="24.75" customHeight="1">
      <c r="A630" s="526"/>
      <c r="B630" s="552"/>
      <c r="C630" s="249">
        <v>4610</v>
      </c>
      <c r="D630" s="471" t="s">
        <v>192</v>
      </c>
      <c r="E630" s="336">
        <v>500</v>
      </c>
      <c r="F630" s="286">
        <v>500</v>
      </c>
      <c r="G630" s="287">
        <v>247.19</v>
      </c>
      <c r="H630" s="293">
        <f t="shared" si="22"/>
        <v>49.437999999999995</v>
      </c>
    </row>
    <row r="631" spans="1:8" ht="24.75" customHeight="1">
      <c r="A631" s="526"/>
      <c r="B631" s="552"/>
      <c r="C631" s="249">
        <v>4700</v>
      </c>
      <c r="D631" s="250" t="s">
        <v>211</v>
      </c>
      <c r="E631" s="409">
        <v>1500</v>
      </c>
      <c r="F631" s="316">
        <v>1500</v>
      </c>
      <c r="G631" s="313">
        <v>812</v>
      </c>
      <c r="H631" s="294">
        <f t="shared" si="22"/>
        <v>54.13333333333333</v>
      </c>
    </row>
    <row r="632" spans="1:8" ht="30.75" customHeight="1">
      <c r="A632" s="526"/>
      <c r="B632" s="399" t="s">
        <v>108</v>
      </c>
      <c r="C632" s="472"/>
      <c r="D632" s="473" t="s">
        <v>109</v>
      </c>
      <c r="E632" s="305">
        <f>SUM(E633:E650)</f>
        <v>288836</v>
      </c>
      <c r="F632" s="305">
        <f>SUM(F633:F650)</f>
        <v>285317.58</v>
      </c>
      <c r="G632" s="305">
        <f>SUM(G633:G650)</f>
        <v>155980.47</v>
      </c>
      <c r="H632" s="307">
        <f aca="true" t="shared" si="23" ref="H632:H685">G632/F632*100</f>
        <v>54.669070864823674</v>
      </c>
    </row>
    <row r="633" spans="1:8" ht="24" customHeight="1">
      <c r="A633" s="526"/>
      <c r="B633" s="550"/>
      <c r="C633" s="249">
        <v>3020</v>
      </c>
      <c r="D633" s="470" t="s">
        <v>72</v>
      </c>
      <c r="E633" s="403">
        <v>1500</v>
      </c>
      <c r="F633" s="358">
        <v>1500</v>
      </c>
      <c r="G633" s="404">
        <v>1093.94</v>
      </c>
      <c r="H633" s="311">
        <f t="shared" si="23"/>
        <v>72.92933333333333</v>
      </c>
    </row>
    <row r="634" spans="1:8" ht="18" customHeight="1">
      <c r="A634" s="526"/>
      <c r="B634" s="540"/>
      <c r="C634" s="249">
        <v>4010</v>
      </c>
      <c r="D634" s="342" t="s">
        <v>25</v>
      </c>
      <c r="E634" s="336">
        <v>157863</v>
      </c>
      <c r="F634" s="286">
        <v>157863</v>
      </c>
      <c r="G634" s="287">
        <v>72392.12</v>
      </c>
      <c r="H634" s="293">
        <f t="shared" si="23"/>
        <v>45.85756003623395</v>
      </c>
    </row>
    <row r="635" spans="1:8" ht="15.75" customHeight="1">
      <c r="A635" s="526"/>
      <c r="B635" s="540"/>
      <c r="C635" s="249">
        <v>4040</v>
      </c>
      <c r="D635" s="342" t="s">
        <v>184</v>
      </c>
      <c r="E635" s="336">
        <v>11485</v>
      </c>
      <c r="F635" s="286">
        <v>11218.85</v>
      </c>
      <c r="G635" s="287">
        <v>11218.85</v>
      </c>
      <c r="H635" s="293">
        <f t="shared" si="23"/>
        <v>100</v>
      </c>
    </row>
    <row r="636" spans="1:8" ht="16.5" customHeight="1">
      <c r="A636" s="526"/>
      <c r="B636" s="540"/>
      <c r="C636" s="249">
        <v>4110</v>
      </c>
      <c r="D636" s="342" t="s">
        <v>169</v>
      </c>
      <c r="E636" s="336">
        <v>27017</v>
      </c>
      <c r="F636" s="286">
        <v>26971.25</v>
      </c>
      <c r="G636" s="287">
        <v>13232.48</v>
      </c>
      <c r="H636" s="293">
        <f t="shared" si="23"/>
        <v>49.06142651897854</v>
      </c>
    </row>
    <row r="637" spans="1:8" ht="17.25" customHeight="1">
      <c r="A637" s="526"/>
      <c r="B637" s="540"/>
      <c r="C637" s="249">
        <v>4120</v>
      </c>
      <c r="D637" s="342" t="s">
        <v>28</v>
      </c>
      <c r="E637" s="336">
        <v>3851</v>
      </c>
      <c r="F637" s="286">
        <v>3844.48</v>
      </c>
      <c r="G637" s="287">
        <v>1546.27</v>
      </c>
      <c r="H637" s="293">
        <f t="shared" si="23"/>
        <v>40.22052397203263</v>
      </c>
    </row>
    <row r="638" spans="1:8" ht="16.5" customHeight="1">
      <c r="A638" s="526"/>
      <c r="B638" s="540"/>
      <c r="C638" s="249">
        <v>4210</v>
      </c>
      <c r="D638" s="342" t="s">
        <v>157</v>
      </c>
      <c r="E638" s="336">
        <v>70000</v>
      </c>
      <c r="F638" s="286">
        <v>63450</v>
      </c>
      <c r="G638" s="287">
        <v>46561.08</v>
      </c>
      <c r="H638" s="293">
        <f t="shared" si="23"/>
        <v>73.38231678486999</v>
      </c>
    </row>
    <row r="639" spans="1:8" ht="16.5" customHeight="1">
      <c r="A639" s="526"/>
      <c r="B639" s="540"/>
      <c r="C639" s="249">
        <v>4220</v>
      </c>
      <c r="D639" s="342" t="s">
        <v>84</v>
      </c>
      <c r="E639" s="336">
        <v>0</v>
      </c>
      <c r="F639" s="286">
        <v>2000</v>
      </c>
      <c r="G639" s="287">
        <v>413.48</v>
      </c>
      <c r="H639" s="293">
        <f t="shared" si="23"/>
        <v>20.674</v>
      </c>
    </row>
    <row r="640" spans="1:8" ht="16.5" customHeight="1">
      <c r="A640" s="526"/>
      <c r="B640" s="540"/>
      <c r="C640" s="249">
        <v>4260</v>
      </c>
      <c r="D640" s="342" t="s">
        <v>68</v>
      </c>
      <c r="E640" s="336">
        <v>5000</v>
      </c>
      <c r="F640" s="286">
        <v>5000</v>
      </c>
      <c r="G640" s="287">
        <v>1011.35</v>
      </c>
      <c r="H640" s="293">
        <f t="shared" si="23"/>
        <v>20.227</v>
      </c>
    </row>
    <row r="641" spans="1:8" ht="16.5" customHeight="1">
      <c r="A641" s="526"/>
      <c r="B641" s="540"/>
      <c r="C641" s="249">
        <v>4270</v>
      </c>
      <c r="D641" s="342" t="s">
        <v>224</v>
      </c>
      <c r="E641" s="336">
        <v>500</v>
      </c>
      <c r="F641" s="286">
        <v>1850</v>
      </c>
      <c r="G641" s="287">
        <v>1815.79</v>
      </c>
      <c r="H641" s="293">
        <f t="shared" si="23"/>
        <v>98.15081081081081</v>
      </c>
    </row>
    <row r="642" spans="1:8" ht="17.25" customHeight="1">
      <c r="A642" s="526"/>
      <c r="B642" s="540"/>
      <c r="C642" s="249">
        <v>4280</v>
      </c>
      <c r="D642" s="342" t="s">
        <v>64</v>
      </c>
      <c r="E642" s="336">
        <v>400</v>
      </c>
      <c r="F642" s="286">
        <v>400</v>
      </c>
      <c r="G642" s="287">
        <v>280</v>
      </c>
      <c r="H642" s="293">
        <f t="shared" si="23"/>
        <v>70</v>
      </c>
    </row>
    <row r="643" spans="1:8" ht="18" customHeight="1">
      <c r="A643" s="526"/>
      <c r="B643" s="540"/>
      <c r="C643" s="249">
        <v>4300</v>
      </c>
      <c r="D643" s="342" t="s">
        <v>34</v>
      </c>
      <c r="E643" s="336">
        <v>1000</v>
      </c>
      <c r="F643" s="286">
        <v>1000</v>
      </c>
      <c r="G643" s="287">
        <v>908.91</v>
      </c>
      <c r="H643" s="293">
        <f t="shared" si="23"/>
        <v>90.891</v>
      </c>
    </row>
    <row r="644" spans="1:8" ht="24" customHeight="1">
      <c r="A644" s="526"/>
      <c r="B644" s="540"/>
      <c r="C644" s="249">
        <v>4360</v>
      </c>
      <c r="D644" s="70" t="s">
        <v>274</v>
      </c>
      <c r="E644" s="336">
        <v>1500</v>
      </c>
      <c r="F644" s="286">
        <v>1500</v>
      </c>
      <c r="G644" s="287">
        <v>884.16</v>
      </c>
      <c r="H644" s="293">
        <f t="shared" si="23"/>
        <v>58.943999999999996</v>
      </c>
    </row>
    <row r="645" spans="1:8" ht="17.25" customHeight="1">
      <c r="A645" s="526"/>
      <c r="B645" s="540"/>
      <c r="C645" s="249">
        <v>4410</v>
      </c>
      <c r="D645" s="342" t="s">
        <v>65</v>
      </c>
      <c r="E645" s="336">
        <v>200</v>
      </c>
      <c r="F645" s="286">
        <v>200</v>
      </c>
      <c r="G645" s="287">
        <v>0</v>
      </c>
      <c r="H645" s="293">
        <v>0</v>
      </c>
    </row>
    <row r="646" spans="1:8" ht="17.25" customHeight="1">
      <c r="A646" s="526"/>
      <c r="B646" s="540"/>
      <c r="C646" s="249">
        <v>4430</v>
      </c>
      <c r="D646" s="342" t="s">
        <v>35</v>
      </c>
      <c r="E646" s="336">
        <v>2000</v>
      </c>
      <c r="F646" s="286">
        <v>2000</v>
      </c>
      <c r="G646" s="287">
        <v>473.33</v>
      </c>
      <c r="H646" s="293">
        <f t="shared" si="23"/>
        <v>23.6665</v>
      </c>
    </row>
    <row r="647" spans="1:8" ht="18" customHeight="1">
      <c r="A647" s="526"/>
      <c r="B647" s="540"/>
      <c r="C647" s="249">
        <v>4440</v>
      </c>
      <c r="D647" s="342" t="s">
        <v>166</v>
      </c>
      <c r="E647" s="336">
        <v>5500</v>
      </c>
      <c r="F647" s="286">
        <v>5500</v>
      </c>
      <c r="G647" s="287">
        <v>4125</v>
      </c>
      <c r="H647" s="293">
        <f t="shared" si="23"/>
        <v>75</v>
      </c>
    </row>
    <row r="648" spans="1:8" ht="16.5" customHeight="1">
      <c r="A648" s="526"/>
      <c r="B648" s="540"/>
      <c r="C648" s="249">
        <v>4530</v>
      </c>
      <c r="D648" s="342" t="s">
        <v>148</v>
      </c>
      <c r="E648" s="336">
        <v>200</v>
      </c>
      <c r="F648" s="286">
        <v>200</v>
      </c>
      <c r="G648" s="287">
        <v>23.71</v>
      </c>
      <c r="H648" s="293">
        <f t="shared" si="23"/>
        <v>11.855</v>
      </c>
    </row>
    <row r="649" spans="1:8" ht="23.25" customHeight="1">
      <c r="A649" s="526"/>
      <c r="B649" s="540"/>
      <c r="C649" s="249">
        <v>4610</v>
      </c>
      <c r="D649" s="471" t="s">
        <v>192</v>
      </c>
      <c r="E649" s="336">
        <v>200</v>
      </c>
      <c r="F649" s="286">
        <v>200</v>
      </c>
      <c r="G649" s="287">
        <v>0</v>
      </c>
      <c r="H649" s="393">
        <v>0</v>
      </c>
    </row>
    <row r="650" spans="1:8" ht="24.75" customHeight="1">
      <c r="A650" s="526"/>
      <c r="B650" s="551"/>
      <c r="C650" s="249">
        <v>4700</v>
      </c>
      <c r="D650" s="250" t="s">
        <v>211</v>
      </c>
      <c r="E650" s="284">
        <v>620</v>
      </c>
      <c r="F650" s="474">
        <v>620</v>
      </c>
      <c r="G650" s="284">
        <v>0</v>
      </c>
      <c r="H650" s="294">
        <f t="shared" si="23"/>
        <v>0</v>
      </c>
    </row>
    <row r="651" spans="1:8" ht="26.25" customHeight="1">
      <c r="A651" s="526"/>
      <c r="B651" s="399" t="s">
        <v>110</v>
      </c>
      <c r="C651" s="446"/>
      <c r="D651" s="475" t="s">
        <v>111</v>
      </c>
      <c r="E651" s="305">
        <f>SUM(E652:E653)</f>
        <v>379000</v>
      </c>
      <c r="F651" s="305">
        <f>SUM(F652:F653)</f>
        <v>379000</v>
      </c>
      <c r="G651" s="305">
        <f>SUM(G652:G653)</f>
        <v>279039.55</v>
      </c>
      <c r="H651" s="307">
        <f t="shared" si="23"/>
        <v>73.62521108179419</v>
      </c>
    </row>
    <row r="652" spans="1:8" ht="16.5" customHeight="1">
      <c r="A652" s="526"/>
      <c r="B652" s="547"/>
      <c r="C652" s="249">
        <v>4260</v>
      </c>
      <c r="D652" s="342" t="s">
        <v>68</v>
      </c>
      <c r="E652" s="285">
        <v>250000</v>
      </c>
      <c r="F652" s="285">
        <v>270000</v>
      </c>
      <c r="G652" s="285">
        <v>239068.5</v>
      </c>
      <c r="H652" s="293">
        <f t="shared" si="23"/>
        <v>88.54388888888889</v>
      </c>
    </row>
    <row r="653" spans="1:8" ht="18" customHeight="1">
      <c r="A653" s="526"/>
      <c r="B653" s="547"/>
      <c r="C653" s="249">
        <v>4300</v>
      </c>
      <c r="D653" s="342" t="s">
        <v>34</v>
      </c>
      <c r="E653" s="285">
        <v>129000</v>
      </c>
      <c r="F653" s="284">
        <v>109000</v>
      </c>
      <c r="G653" s="285">
        <v>39971.05</v>
      </c>
      <c r="H653" s="293">
        <f t="shared" si="23"/>
        <v>36.670688073394494</v>
      </c>
    </row>
    <row r="654" spans="1:8" ht="30" customHeight="1">
      <c r="A654" s="526"/>
      <c r="B654" s="445" t="s">
        <v>112</v>
      </c>
      <c r="C654" s="446"/>
      <c r="D654" s="412" t="s">
        <v>113</v>
      </c>
      <c r="E654" s="282">
        <f>SUM(E655:E674)</f>
        <v>972344</v>
      </c>
      <c r="F654" s="282">
        <f>SUM(F655:F674)</f>
        <v>1010750.8200000001</v>
      </c>
      <c r="G654" s="282">
        <f>SUM(G655:G674)</f>
        <v>643233.5000000001</v>
      </c>
      <c r="H654" s="243">
        <f t="shared" si="23"/>
        <v>63.63917666670803</v>
      </c>
    </row>
    <row r="655" spans="1:8" ht="24.75" customHeight="1">
      <c r="A655" s="526"/>
      <c r="B655" s="522"/>
      <c r="C655" s="350">
        <v>3020</v>
      </c>
      <c r="D655" s="471" t="s">
        <v>72</v>
      </c>
      <c r="E655" s="336">
        <v>4600</v>
      </c>
      <c r="F655" s="286">
        <v>4600</v>
      </c>
      <c r="G655" s="287">
        <v>2332.82</v>
      </c>
      <c r="H655" s="293">
        <f t="shared" si="23"/>
        <v>50.71347826086957</v>
      </c>
    </row>
    <row r="656" spans="1:8" ht="17.25" customHeight="1">
      <c r="A656" s="526"/>
      <c r="B656" s="523"/>
      <c r="C656" s="350">
        <v>4010</v>
      </c>
      <c r="D656" s="342" t="s">
        <v>25</v>
      </c>
      <c r="E656" s="336">
        <v>272997</v>
      </c>
      <c r="F656" s="286">
        <v>300997</v>
      </c>
      <c r="G656" s="287">
        <v>184818.64</v>
      </c>
      <c r="H656" s="293">
        <f t="shared" si="23"/>
        <v>61.40215350983566</v>
      </c>
    </row>
    <row r="657" spans="1:8" ht="19.5" customHeight="1">
      <c r="A657" s="526"/>
      <c r="B657" s="523"/>
      <c r="C657" s="350">
        <v>4040</v>
      </c>
      <c r="D657" s="342" t="s">
        <v>184</v>
      </c>
      <c r="E657" s="336">
        <v>32739</v>
      </c>
      <c r="F657" s="286">
        <v>32469.71</v>
      </c>
      <c r="G657" s="287">
        <v>26999.46</v>
      </c>
      <c r="H657" s="293">
        <f t="shared" si="23"/>
        <v>83.15275991069831</v>
      </c>
    </row>
    <row r="658" spans="1:8" ht="16.5" customHeight="1">
      <c r="A658" s="526"/>
      <c r="B658" s="523"/>
      <c r="C658" s="350">
        <v>4110</v>
      </c>
      <c r="D658" s="342" t="s">
        <v>169</v>
      </c>
      <c r="E658" s="336">
        <v>52852</v>
      </c>
      <c r="F658" s="286">
        <v>52805.71</v>
      </c>
      <c r="G658" s="287">
        <v>32866.2</v>
      </c>
      <c r="H658" s="293">
        <f t="shared" si="23"/>
        <v>62.23986004543826</v>
      </c>
    </row>
    <row r="659" spans="1:8" ht="18" customHeight="1">
      <c r="A659" s="526"/>
      <c r="B659" s="523"/>
      <c r="C659" s="350">
        <v>4120</v>
      </c>
      <c r="D659" s="342" t="s">
        <v>28</v>
      </c>
      <c r="E659" s="336">
        <v>7236</v>
      </c>
      <c r="F659" s="286">
        <v>7229.4</v>
      </c>
      <c r="G659" s="287">
        <v>3611.48</v>
      </c>
      <c r="H659" s="293">
        <f t="shared" si="23"/>
        <v>49.95545965087006</v>
      </c>
    </row>
    <row r="660" spans="1:8" ht="18" customHeight="1">
      <c r="A660" s="526"/>
      <c r="B660" s="523"/>
      <c r="C660" s="350">
        <v>4170</v>
      </c>
      <c r="D660" s="342" t="s">
        <v>47</v>
      </c>
      <c r="E660" s="336">
        <v>4500</v>
      </c>
      <c r="F660" s="286">
        <v>4500</v>
      </c>
      <c r="G660" s="287">
        <v>0</v>
      </c>
      <c r="H660" s="293">
        <f t="shared" si="23"/>
        <v>0</v>
      </c>
    </row>
    <row r="661" spans="1:8" ht="15.75" customHeight="1">
      <c r="A661" s="526"/>
      <c r="B661" s="523"/>
      <c r="C661" s="350">
        <v>4210</v>
      </c>
      <c r="D661" s="342" t="s">
        <v>157</v>
      </c>
      <c r="E661" s="336">
        <v>180500</v>
      </c>
      <c r="F661" s="286">
        <v>191229</v>
      </c>
      <c r="G661" s="287">
        <v>142157.57</v>
      </c>
      <c r="H661" s="293">
        <f t="shared" si="23"/>
        <v>74.3389182603057</v>
      </c>
    </row>
    <row r="662" spans="1:8" ht="15.75" customHeight="1">
      <c r="A662" s="526"/>
      <c r="B662" s="523"/>
      <c r="C662" s="350">
        <v>4220</v>
      </c>
      <c r="D662" s="342" t="s">
        <v>84</v>
      </c>
      <c r="E662" s="336">
        <v>2500</v>
      </c>
      <c r="F662" s="286">
        <v>2500</v>
      </c>
      <c r="G662" s="287">
        <v>1556.45</v>
      </c>
      <c r="H662" s="293">
        <f t="shared" si="23"/>
        <v>62.258</v>
      </c>
    </row>
    <row r="663" spans="1:8" ht="18.75" customHeight="1">
      <c r="A663" s="526"/>
      <c r="B663" s="523"/>
      <c r="C663" s="350">
        <v>4260</v>
      </c>
      <c r="D663" s="342" t="s">
        <v>68</v>
      </c>
      <c r="E663" s="336">
        <v>160000</v>
      </c>
      <c r="F663" s="286">
        <v>160000</v>
      </c>
      <c r="G663" s="287">
        <v>90258.64</v>
      </c>
      <c r="H663" s="293">
        <f t="shared" si="23"/>
        <v>56.41165</v>
      </c>
    </row>
    <row r="664" spans="1:8" ht="18" customHeight="1">
      <c r="A664" s="526"/>
      <c r="B664" s="523"/>
      <c r="C664" s="350">
        <v>4270</v>
      </c>
      <c r="D664" s="342" t="s">
        <v>32</v>
      </c>
      <c r="E664" s="336">
        <v>18500</v>
      </c>
      <c r="F664" s="286">
        <v>18500</v>
      </c>
      <c r="G664" s="287">
        <v>1008.6</v>
      </c>
      <c r="H664" s="293">
        <f t="shared" si="23"/>
        <v>5.451891891891892</v>
      </c>
    </row>
    <row r="665" spans="1:8" ht="18.75" customHeight="1">
      <c r="A665" s="526"/>
      <c r="B665" s="523"/>
      <c r="C665" s="350">
        <v>4280</v>
      </c>
      <c r="D665" s="342" t="s">
        <v>64</v>
      </c>
      <c r="E665" s="336">
        <v>950</v>
      </c>
      <c r="F665" s="286">
        <v>950</v>
      </c>
      <c r="G665" s="287">
        <v>50</v>
      </c>
      <c r="H665" s="293">
        <f t="shared" si="23"/>
        <v>5.263157894736842</v>
      </c>
    </row>
    <row r="666" spans="1:8" ht="17.25" customHeight="1">
      <c r="A666" s="526"/>
      <c r="B666" s="523"/>
      <c r="C666" s="350">
        <v>4300</v>
      </c>
      <c r="D666" s="342" t="s">
        <v>34</v>
      </c>
      <c r="E666" s="336">
        <v>155300</v>
      </c>
      <c r="F666" s="286">
        <v>147799</v>
      </c>
      <c r="G666" s="287">
        <v>105078.45</v>
      </c>
      <c r="H666" s="293">
        <f t="shared" si="23"/>
        <v>71.095508088688</v>
      </c>
    </row>
    <row r="667" spans="1:8" ht="24.75" customHeight="1">
      <c r="A667" s="526"/>
      <c r="B667" s="523"/>
      <c r="C667" s="350">
        <v>4360</v>
      </c>
      <c r="D667" s="70" t="s">
        <v>274</v>
      </c>
      <c r="E667" s="336">
        <v>1500</v>
      </c>
      <c r="F667" s="286">
        <v>1500</v>
      </c>
      <c r="G667" s="287">
        <v>982.53</v>
      </c>
      <c r="H667" s="293">
        <f t="shared" si="23"/>
        <v>65.502</v>
      </c>
    </row>
    <row r="668" spans="1:8" ht="18.75" customHeight="1">
      <c r="A668" s="526"/>
      <c r="B668" s="523"/>
      <c r="C668" s="351">
        <v>4410</v>
      </c>
      <c r="D668" s="342" t="s">
        <v>65</v>
      </c>
      <c r="E668" s="336">
        <v>400</v>
      </c>
      <c r="F668" s="286">
        <v>400</v>
      </c>
      <c r="G668" s="287">
        <v>11</v>
      </c>
      <c r="H668" s="293">
        <f t="shared" si="23"/>
        <v>2.75</v>
      </c>
    </row>
    <row r="669" spans="1:8" ht="18" customHeight="1">
      <c r="A669" s="526"/>
      <c r="B669" s="523"/>
      <c r="C669" s="295">
        <v>4430</v>
      </c>
      <c r="D669" s="342" t="s">
        <v>35</v>
      </c>
      <c r="E669" s="336">
        <v>9270</v>
      </c>
      <c r="F669" s="286">
        <v>10771</v>
      </c>
      <c r="G669" s="287">
        <v>10741</v>
      </c>
      <c r="H669" s="293">
        <f t="shared" si="23"/>
        <v>99.72147432921734</v>
      </c>
    </row>
    <row r="670" spans="1:8" ht="18.75" customHeight="1">
      <c r="A670" s="526"/>
      <c r="B670" s="523"/>
      <c r="C670" s="458">
        <v>4440</v>
      </c>
      <c r="D670" s="342" t="s">
        <v>166</v>
      </c>
      <c r="E670" s="476">
        <v>18700</v>
      </c>
      <c r="F670" s="286">
        <v>18700</v>
      </c>
      <c r="G670" s="287">
        <v>14300</v>
      </c>
      <c r="H670" s="293">
        <f t="shared" si="23"/>
        <v>76.47058823529412</v>
      </c>
    </row>
    <row r="671" spans="1:8" ht="16.5" customHeight="1">
      <c r="A671" s="526"/>
      <c r="B671" s="523"/>
      <c r="C671" s="458">
        <v>4480</v>
      </c>
      <c r="D671" s="341" t="s">
        <v>78</v>
      </c>
      <c r="E671" s="336">
        <v>11000</v>
      </c>
      <c r="F671" s="286">
        <v>11000</v>
      </c>
      <c r="G671" s="287">
        <v>4854</v>
      </c>
      <c r="H671" s="293">
        <f t="shared" si="23"/>
        <v>44.127272727272725</v>
      </c>
    </row>
    <row r="672" spans="1:8" ht="18" customHeight="1">
      <c r="A672" s="526"/>
      <c r="B672" s="523"/>
      <c r="C672" s="458">
        <v>4530</v>
      </c>
      <c r="D672" s="341" t="s">
        <v>148</v>
      </c>
      <c r="E672" s="336">
        <v>38000</v>
      </c>
      <c r="F672" s="286">
        <v>38000</v>
      </c>
      <c r="G672" s="287">
        <v>20046.66</v>
      </c>
      <c r="H672" s="293">
        <f t="shared" si="23"/>
        <v>52.75436842105263</v>
      </c>
    </row>
    <row r="673" spans="1:8" ht="23.25" customHeight="1">
      <c r="A673" s="526"/>
      <c r="B673" s="523"/>
      <c r="C673" s="458">
        <v>4610</v>
      </c>
      <c r="D673" s="471" t="s">
        <v>192</v>
      </c>
      <c r="E673" s="336">
        <v>200</v>
      </c>
      <c r="F673" s="286">
        <v>200</v>
      </c>
      <c r="G673" s="287">
        <v>0</v>
      </c>
      <c r="H673" s="393">
        <v>0</v>
      </c>
    </row>
    <row r="674" spans="1:8" ht="24.75" customHeight="1">
      <c r="A674" s="526"/>
      <c r="B674" s="523"/>
      <c r="C674" s="351">
        <v>4700</v>
      </c>
      <c r="D674" s="250" t="s">
        <v>211</v>
      </c>
      <c r="E674" s="409">
        <v>600</v>
      </c>
      <c r="F674" s="316">
        <v>6600</v>
      </c>
      <c r="G674" s="313">
        <v>1560</v>
      </c>
      <c r="H674" s="294">
        <f t="shared" si="23"/>
        <v>23.636363636363637</v>
      </c>
    </row>
    <row r="675" spans="1:8" s="15" customFormat="1" ht="33.75" customHeight="1">
      <c r="A675" s="504" t="s">
        <v>114</v>
      </c>
      <c r="B675" s="505" t="s">
        <v>114</v>
      </c>
      <c r="C675" s="380"/>
      <c r="D675" s="506" t="s">
        <v>193</v>
      </c>
      <c r="E675" s="507">
        <f>SUM(E676,E678,E682,E687,E690,E684)</f>
        <v>1018650</v>
      </c>
      <c r="F675" s="507">
        <f>SUM(F676,F678,F682,F687,F690,F684)</f>
        <v>1062550</v>
      </c>
      <c r="G675" s="507">
        <f>SUM(G676,G678,G682,G687,G690,G684)</f>
        <v>425994.64999999997</v>
      </c>
      <c r="H675" s="377">
        <f t="shared" si="23"/>
        <v>40.09172744812008</v>
      </c>
    </row>
    <row r="676" spans="1:8" ht="27" customHeight="1">
      <c r="A676" s="568"/>
      <c r="B676" s="482" t="s">
        <v>115</v>
      </c>
      <c r="C676" s="483"/>
      <c r="D676" s="484" t="s">
        <v>194</v>
      </c>
      <c r="E676" s="290">
        <f>SUM(E677)</f>
        <v>3000</v>
      </c>
      <c r="F676" s="290">
        <f>SUM(F677)</f>
        <v>3000</v>
      </c>
      <c r="G676" s="290">
        <f>SUM(G677)</f>
        <v>3000</v>
      </c>
      <c r="H676" s="322">
        <f t="shared" si="23"/>
        <v>100</v>
      </c>
    </row>
    <row r="677" spans="1:8" ht="35.25" customHeight="1">
      <c r="A677" s="568"/>
      <c r="B677" s="345"/>
      <c r="C677" s="249">
        <v>2820</v>
      </c>
      <c r="D677" s="324" t="s">
        <v>186</v>
      </c>
      <c r="E677" s="285">
        <v>3000</v>
      </c>
      <c r="F677" s="485">
        <v>3000</v>
      </c>
      <c r="G677" s="285">
        <v>3000</v>
      </c>
      <c r="H677" s="311">
        <f t="shared" si="23"/>
        <v>100</v>
      </c>
    </row>
    <row r="678" spans="1:8" ht="27.75" customHeight="1">
      <c r="A678" s="568"/>
      <c r="B678" s="399" t="s">
        <v>116</v>
      </c>
      <c r="C678" s="446"/>
      <c r="D678" s="447" t="s">
        <v>167</v>
      </c>
      <c r="E678" s="401">
        <f>SUM(E679:E681)</f>
        <v>667200</v>
      </c>
      <c r="F678" s="401">
        <f>SUM(F679:F681)</f>
        <v>667200</v>
      </c>
      <c r="G678" s="401">
        <f>SUM(G679:G681)</f>
        <v>243289.38</v>
      </c>
      <c r="H678" s="243">
        <f t="shared" si="23"/>
        <v>36.464235611510794</v>
      </c>
    </row>
    <row r="679" spans="1:8" ht="27.75" customHeight="1">
      <c r="A679" s="568"/>
      <c r="B679" s="567"/>
      <c r="C679" s="249">
        <v>2480</v>
      </c>
      <c r="D679" s="79" t="s">
        <v>195</v>
      </c>
      <c r="E679" s="286">
        <v>662000</v>
      </c>
      <c r="F679" s="286">
        <v>662000</v>
      </c>
      <c r="G679" s="287">
        <v>241500</v>
      </c>
      <c r="H679" s="293">
        <f t="shared" si="23"/>
        <v>36.48036253776435</v>
      </c>
    </row>
    <row r="680" spans="1:8" ht="18" customHeight="1">
      <c r="A680" s="568"/>
      <c r="B680" s="529"/>
      <c r="C680" s="249">
        <v>4210</v>
      </c>
      <c r="D680" s="342" t="s">
        <v>157</v>
      </c>
      <c r="E680" s="403">
        <v>1500</v>
      </c>
      <c r="F680" s="358">
        <v>1500</v>
      </c>
      <c r="G680" s="287">
        <v>0</v>
      </c>
      <c r="H680" s="293">
        <f t="shared" si="23"/>
        <v>0</v>
      </c>
    </row>
    <row r="681" spans="1:8" ht="24" customHeight="1">
      <c r="A681" s="568"/>
      <c r="B681" s="529"/>
      <c r="C681" s="402">
        <v>4360</v>
      </c>
      <c r="D681" s="486" t="s">
        <v>275</v>
      </c>
      <c r="E681" s="286">
        <v>3700</v>
      </c>
      <c r="F681" s="286">
        <v>3700</v>
      </c>
      <c r="G681" s="286">
        <v>1789.38</v>
      </c>
      <c r="H681" s="297">
        <f>G681/F681*100</f>
        <v>48.36162162162162</v>
      </c>
    </row>
    <row r="682" spans="1:8" ht="24.75" customHeight="1">
      <c r="A682" s="568"/>
      <c r="B682" s="487" t="s">
        <v>117</v>
      </c>
      <c r="C682" s="488"/>
      <c r="D682" s="489" t="s">
        <v>118</v>
      </c>
      <c r="E682" s="490">
        <f>SUM(E683)</f>
        <v>252000</v>
      </c>
      <c r="F682" s="301">
        <f>SUM(F683)</f>
        <v>282000</v>
      </c>
      <c r="G682" s="491">
        <f>SUM(G683)</f>
        <v>136500</v>
      </c>
      <c r="H682" s="322">
        <f t="shared" si="23"/>
        <v>48.40425531914894</v>
      </c>
    </row>
    <row r="683" spans="1:8" ht="28.5" customHeight="1">
      <c r="A683" s="568"/>
      <c r="B683" s="345"/>
      <c r="C683" s="367">
        <v>2480</v>
      </c>
      <c r="D683" s="492" t="s">
        <v>195</v>
      </c>
      <c r="E683" s="285">
        <v>252000</v>
      </c>
      <c r="F683" s="474">
        <v>282000</v>
      </c>
      <c r="G683" s="285">
        <v>136500</v>
      </c>
      <c r="H683" s="293">
        <f t="shared" si="23"/>
        <v>48.40425531914894</v>
      </c>
    </row>
    <row r="684" spans="1:8" ht="28.5" customHeight="1">
      <c r="A684" s="568"/>
      <c r="B684" s="399" t="s">
        <v>230</v>
      </c>
      <c r="C684" s="493"/>
      <c r="D684" s="494" t="s">
        <v>231</v>
      </c>
      <c r="E684" s="495">
        <f>SUM(E685:E686)</f>
        <v>56000</v>
      </c>
      <c r="F684" s="495">
        <f>SUM(F685:F686)</f>
        <v>69900</v>
      </c>
      <c r="G684" s="495">
        <f>SUM(G685:G686)</f>
        <v>37335</v>
      </c>
      <c r="H684" s="306">
        <f t="shared" si="23"/>
        <v>53.412017167381975</v>
      </c>
    </row>
    <row r="685" spans="1:8" ht="28.5" customHeight="1">
      <c r="A685" s="568"/>
      <c r="B685" s="575"/>
      <c r="C685" s="496">
        <v>2480</v>
      </c>
      <c r="D685" s="109" t="s">
        <v>195</v>
      </c>
      <c r="E685" s="316">
        <v>56000</v>
      </c>
      <c r="F685" s="316">
        <v>59900</v>
      </c>
      <c r="G685" s="316">
        <v>31000</v>
      </c>
      <c r="H685" s="452">
        <f t="shared" si="23"/>
        <v>51.75292153589316</v>
      </c>
    </row>
    <row r="686" spans="1:8" ht="21" customHeight="1">
      <c r="A686" s="568"/>
      <c r="B686" s="548"/>
      <c r="C686" s="426">
        <v>4210</v>
      </c>
      <c r="D686" s="497" t="s">
        <v>157</v>
      </c>
      <c r="E686" s="316">
        <v>0</v>
      </c>
      <c r="F686" s="316">
        <v>10000</v>
      </c>
      <c r="G686" s="316">
        <v>6335</v>
      </c>
      <c r="H686" s="452">
        <v>63.3</v>
      </c>
    </row>
    <row r="687" spans="1:8" ht="30.75" customHeight="1">
      <c r="A687" s="569"/>
      <c r="B687" s="424" t="s">
        <v>119</v>
      </c>
      <c r="C687" s="353"/>
      <c r="D687" s="473" t="s">
        <v>120</v>
      </c>
      <c r="E687" s="305">
        <f>SUM(E688:E689)</f>
        <v>17000</v>
      </c>
      <c r="F687" s="305">
        <f>SUM(F688:F689)</f>
        <v>17000</v>
      </c>
      <c r="G687" s="305">
        <f>SUM(G688:G689)</f>
        <v>2472.3</v>
      </c>
      <c r="H687" s="307">
        <f aca="true" t="shared" si="24" ref="H687:H717">G687/F687*100</f>
        <v>14.542941176470588</v>
      </c>
    </row>
    <row r="688" spans="1:8" ht="51.75" customHeight="1">
      <c r="A688" s="568"/>
      <c r="B688" s="540"/>
      <c r="C688" s="367">
        <v>2720</v>
      </c>
      <c r="D688" s="498" t="s">
        <v>196</v>
      </c>
      <c r="E688" s="405">
        <v>5000</v>
      </c>
      <c r="F688" s="406">
        <v>5000</v>
      </c>
      <c r="G688" s="407">
        <v>0</v>
      </c>
      <c r="H688" s="311">
        <f t="shared" si="24"/>
        <v>0</v>
      </c>
    </row>
    <row r="689" spans="1:8" ht="18" customHeight="1">
      <c r="A689" s="568"/>
      <c r="B689" s="540"/>
      <c r="C689" s="249">
        <v>4300</v>
      </c>
      <c r="D689" s="410" t="s">
        <v>34</v>
      </c>
      <c r="E689" s="286">
        <v>12000</v>
      </c>
      <c r="F689" s="286">
        <v>12000</v>
      </c>
      <c r="G689" s="286">
        <v>2472.3</v>
      </c>
      <c r="H689" s="499">
        <f t="shared" si="24"/>
        <v>20.602500000000003</v>
      </c>
    </row>
    <row r="690" spans="1:8" ht="26.25" customHeight="1">
      <c r="A690" s="568"/>
      <c r="B690" s="399" t="s">
        <v>121</v>
      </c>
      <c r="C690" s="446"/>
      <c r="D690" s="500" t="s">
        <v>113</v>
      </c>
      <c r="E690" s="457">
        <f>SUM(E691:E696)</f>
        <v>23450</v>
      </c>
      <c r="F690" s="457">
        <f>SUM(F691:F696)</f>
        <v>23450</v>
      </c>
      <c r="G690" s="457">
        <f>SUM(G691:G696)</f>
        <v>3397.97</v>
      </c>
      <c r="H690" s="306">
        <f t="shared" si="24"/>
        <v>14.490277185501066</v>
      </c>
    </row>
    <row r="691" spans="1:8" ht="20.25" customHeight="1">
      <c r="A691" s="568"/>
      <c r="B691" s="545"/>
      <c r="C691" s="369">
        <v>4170</v>
      </c>
      <c r="D691" s="451" t="s">
        <v>47</v>
      </c>
      <c r="E691" s="316">
        <v>500</v>
      </c>
      <c r="F691" s="316">
        <v>1670</v>
      </c>
      <c r="G691" s="316">
        <v>1168</v>
      </c>
      <c r="H691" s="452">
        <f t="shared" si="24"/>
        <v>69.94011976047905</v>
      </c>
    </row>
    <row r="692" spans="1:8" ht="20.25" customHeight="1">
      <c r="A692" s="568"/>
      <c r="B692" s="546"/>
      <c r="C692" s="402">
        <v>4190</v>
      </c>
      <c r="D692" s="360" t="s">
        <v>236</v>
      </c>
      <c r="E692" s="286">
        <v>2500</v>
      </c>
      <c r="F692" s="286">
        <v>2500</v>
      </c>
      <c r="G692" s="501">
        <v>0</v>
      </c>
      <c r="H692" s="297">
        <f t="shared" si="24"/>
        <v>0</v>
      </c>
    </row>
    <row r="693" spans="1:8" ht="18.75" customHeight="1">
      <c r="A693" s="568"/>
      <c r="B693" s="547"/>
      <c r="C693" s="502">
        <v>4210</v>
      </c>
      <c r="D693" s="464" t="s">
        <v>30</v>
      </c>
      <c r="E693" s="405">
        <v>2600</v>
      </c>
      <c r="F693" s="406">
        <v>2600</v>
      </c>
      <c r="G693" s="465">
        <v>37.8</v>
      </c>
      <c r="H693" s="452">
        <f t="shared" si="24"/>
        <v>1.4538461538461536</v>
      </c>
    </row>
    <row r="694" spans="1:8" ht="18.75" customHeight="1">
      <c r="A694" s="568"/>
      <c r="B694" s="548"/>
      <c r="C694" s="402">
        <v>4220</v>
      </c>
      <c r="D694" s="360" t="s">
        <v>84</v>
      </c>
      <c r="E694" s="286">
        <v>1850</v>
      </c>
      <c r="F694" s="286">
        <v>1850</v>
      </c>
      <c r="G694" s="286">
        <v>101.49</v>
      </c>
      <c r="H694" s="297">
        <f t="shared" si="24"/>
        <v>5.485945945945946</v>
      </c>
    </row>
    <row r="695" spans="1:8" ht="21.75" customHeight="1">
      <c r="A695" s="568"/>
      <c r="B695" s="547"/>
      <c r="C695" s="367">
        <v>4260</v>
      </c>
      <c r="D695" s="503" t="s">
        <v>68</v>
      </c>
      <c r="E695" s="403">
        <v>8000</v>
      </c>
      <c r="F695" s="358">
        <v>8000</v>
      </c>
      <c r="G695" s="404">
        <v>2090.68</v>
      </c>
      <c r="H695" s="311">
        <f t="shared" si="24"/>
        <v>26.133499999999998</v>
      </c>
    </row>
    <row r="696" spans="1:8" ht="18" customHeight="1">
      <c r="A696" s="568"/>
      <c r="B696" s="549"/>
      <c r="C696" s="249">
        <v>4300</v>
      </c>
      <c r="D696" s="342" t="s">
        <v>34</v>
      </c>
      <c r="E696" s="336">
        <v>8000</v>
      </c>
      <c r="F696" s="286">
        <v>6830</v>
      </c>
      <c r="G696" s="287">
        <v>0</v>
      </c>
      <c r="H696" s="293">
        <f t="shared" si="24"/>
        <v>0</v>
      </c>
    </row>
    <row r="697" spans="1:8" ht="30.75" customHeight="1">
      <c r="A697" s="416" t="s">
        <v>122</v>
      </c>
      <c r="B697" s="416"/>
      <c r="C697" s="512"/>
      <c r="D697" s="513" t="s">
        <v>198</v>
      </c>
      <c r="E697" s="417">
        <f>SUM(E698,E700,E702)</f>
        <v>332349</v>
      </c>
      <c r="F697" s="480">
        <f>SUM(F698,F700,F702)</f>
        <v>331818.22</v>
      </c>
      <c r="G697" s="417">
        <f>SUM(G698,G700,G702)</f>
        <v>133138.99</v>
      </c>
      <c r="H697" s="418">
        <f t="shared" si="24"/>
        <v>40.12407456106539</v>
      </c>
    </row>
    <row r="698" spans="1:8" ht="23.25" customHeight="1">
      <c r="A698" s="525"/>
      <c r="B698" s="399" t="s">
        <v>123</v>
      </c>
      <c r="C698" s="446"/>
      <c r="D698" s="412" t="s">
        <v>124</v>
      </c>
      <c r="E698" s="401">
        <f>SUM(E699:E699)</f>
        <v>2800</v>
      </c>
      <c r="F698" s="401">
        <f>SUM(F699:F699)</f>
        <v>2800</v>
      </c>
      <c r="G698" s="401">
        <f>SUM(G699:G699)</f>
        <v>911.93</v>
      </c>
      <c r="H698" s="508">
        <f t="shared" si="24"/>
        <v>32.56892857142857</v>
      </c>
    </row>
    <row r="699" spans="1:8" ht="17.25" customHeight="1">
      <c r="A699" s="526"/>
      <c r="B699" s="384"/>
      <c r="C699" s="249">
        <v>4260</v>
      </c>
      <c r="D699" s="415" t="s">
        <v>68</v>
      </c>
      <c r="E699" s="286">
        <v>2800</v>
      </c>
      <c r="F699" s="286">
        <v>2800</v>
      </c>
      <c r="G699" s="286">
        <v>911.93</v>
      </c>
      <c r="H699" s="203">
        <f t="shared" si="24"/>
        <v>32.56892857142857</v>
      </c>
    </row>
    <row r="700" spans="1:8" ht="26.25" customHeight="1">
      <c r="A700" s="526"/>
      <c r="B700" s="399" t="s">
        <v>125</v>
      </c>
      <c r="C700" s="446"/>
      <c r="D700" s="344" t="s">
        <v>197</v>
      </c>
      <c r="E700" s="509">
        <f>SUM(E701)</f>
        <v>180000</v>
      </c>
      <c r="F700" s="301">
        <f>SUM(F701)</f>
        <v>180000</v>
      </c>
      <c r="G700" s="301">
        <f>SUM(G701)</f>
        <v>95200</v>
      </c>
      <c r="H700" s="510">
        <f t="shared" si="24"/>
        <v>52.888888888888886</v>
      </c>
    </row>
    <row r="701" spans="1:8" ht="33" customHeight="1">
      <c r="A701" s="526"/>
      <c r="B701" s="345"/>
      <c r="C701" s="249">
        <v>2820</v>
      </c>
      <c r="D701" s="324" t="s">
        <v>186</v>
      </c>
      <c r="E701" s="336">
        <v>180000</v>
      </c>
      <c r="F701" s="286">
        <v>180000</v>
      </c>
      <c r="G701" s="286">
        <v>95200</v>
      </c>
      <c r="H701" s="338">
        <f t="shared" si="24"/>
        <v>52.888888888888886</v>
      </c>
    </row>
    <row r="702" spans="1:8" ht="25.5" customHeight="1">
      <c r="A702" s="526"/>
      <c r="B702" s="445" t="s">
        <v>126</v>
      </c>
      <c r="C702" s="446"/>
      <c r="D702" s="412" t="s">
        <v>23</v>
      </c>
      <c r="E702" s="282">
        <f>SUM(E703:E720)</f>
        <v>149549</v>
      </c>
      <c r="F702" s="282">
        <f>SUM(F703:F720)</f>
        <v>149018.22</v>
      </c>
      <c r="G702" s="282">
        <f>SUM(G703:G720)</f>
        <v>37027.05999999999</v>
      </c>
      <c r="H702" s="186">
        <f t="shared" si="24"/>
        <v>24.8473374598086</v>
      </c>
    </row>
    <row r="703" spans="1:8" ht="28.5" customHeight="1">
      <c r="A703" s="526"/>
      <c r="B703" s="522"/>
      <c r="C703" s="350">
        <v>2480</v>
      </c>
      <c r="D703" s="79" t="s">
        <v>195</v>
      </c>
      <c r="E703" s="336">
        <v>25400</v>
      </c>
      <c r="F703" s="286">
        <v>25400</v>
      </c>
      <c r="G703" s="287">
        <v>11000</v>
      </c>
      <c r="H703" s="188">
        <f t="shared" si="24"/>
        <v>43.30708661417323</v>
      </c>
    </row>
    <row r="704" spans="1:8" ht="26.25" customHeight="1">
      <c r="A704" s="526"/>
      <c r="B704" s="523"/>
      <c r="C704" s="350">
        <v>3020</v>
      </c>
      <c r="D704" s="471" t="s">
        <v>72</v>
      </c>
      <c r="E704" s="336">
        <v>450</v>
      </c>
      <c r="F704" s="286">
        <v>450</v>
      </c>
      <c r="G704" s="287">
        <v>258.79</v>
      </c>
      <c r="H704" s="188">
        <f t="shared" si="24"/>
        <v>57.5088888888889</v>
      </c>
    </row>
    <row r="705" spans="1:8" ht="18.75" customHeight="1">
      <c r="A705" s="526"/>
      <c r="B705" s="523"/>
      <c r="C705" s="350">
        <v>4010</v>
      </c>
      <c r="D705" s="342" t="s">
        <v>158</v>
      </c>
      <c r="E705" s="336">
        <v>26263</v>
      </c>
      <c r="F705" s="286">
        <v>26263</v>
      </c>
      <c r="G705" s="287">
        <v>13812.25</v>
      </c>
      <c r="H705" s="188">
        <f t="shared" si="24"/>
        <v>52.592049651601116</v>
      </c>
    </row>
    <row r="706" spans="1:8" ht="18.75" customHeight="1">
      <c r="A706" s="526"/>
      <c r="B706" s="523"/>
      <c r="C706" s="350">
        <v>4040</v>
      </c>
      <c r="D706" s="342" t="s">
        <v>134</v>
      </c>
      <c r="E706" s="336">
        <v>2070</v>
      </c>
      <c r="F706" s="286">
        <v>2067.67</v>
      </c>
      <c r="G706" s="287">
        <v>2067.67</v>
      </c>
      <c r="H706" s="188">
        <f t="shared" si="24"/>
        <v>100</v>
      </c>
    </row>
    <row r="707" spans="1:8" ht="18" customHeight="1">
      <c r="A707" s="526"/>
      <c r="B707" s="523"/>
      <c r="C707" s="350">
        <v>4110</v>
      </c>
      <c r="D707" s="342" t="s">
        <v>154</v>
      </c>
      <c r="E707" s="336">
        <v>4871</v>
      </c>
      <c r="F707" s="286">
        <v>4870.6</v>
      </c>
      <c r="G707" s="287">
        <v>2725.6</v>
      </c>
      <c r="H707" s="188">
        <f t="shared" si="24"/>
        <v>55.960251303740804</v>
      </c>
    </row>
    <row r="708" spans="1:8" ht="17.25" customHeight="1">
      <c r="A708" s="526"/>
      <c r="B708" s="523"/>
      <c r="C708" s="350">
        <v>4120</v>
      </c>
      <c r="D708" s="342" t="s">
        <v>28</v>
      </c>
      <c r="E708" s="336">
        <v>695</v>
      </c>
      <c r="F708" s="286">
        <v>694.95</v>
      </c>
      <c r="G708" s="287">
        <v>388.46</v>
      </c>
      <c r="H708" s="188">
        <f t="shared" si="24"/>
        <v>55.897546586085326</v>
      </c>
    </row>
    <row r="709" spans="1:8" ht="17.25" customHeight="1">
      <c r="A709" s="526"/>
      <c r="B709" s="523"/>
      <c r="C709" s="350">
        <v>4190</v>
      </c>
      <c r="D709" s="342" t="s">
        <v>236</v>
      </c>
      <c r="E709" s="336">
        <v>600</v>
      </c>
      <c r="F709" s="286">
        <v>600</v>
      </c>
      <c r="G709" s="287">
        <v>0</v>
      </c>
      <c r="H709" s="188">
        <f t="shared" si="24"/>
        <v>0</v>
      </c>
    </row>
    <row r="710" spans="1:8" ht="18.75" customHeight="1">
      <c r="A710" s="526"/>
      <c r="B710" s="523"/>
      <c r="C710" s="350">
        <v>4210</v>
      </c>
      <c r="D710" s="342" t="s">
        <v>157</v>
      </c>
      <c r="E710" s="336">
        <v>11800</v>
      </c>
      <c r="F710" s="286">
        <v>11272</v>
      </c>
      <c r="G710" s="287">
        <v>3692.91</v>
      </c>
      <c r="H710" s="188">
        <f t="shared" si="24"/>
        <v>32.76179914833215</v>
      </c>
    </row>
    <row r="711" spans="1:8" ht="17.25" customHeight="1">
      <c r="A711" s="526"/>
      <c r="B711" s="523"/>
      <c r="C711" s="350">
        <v>4260</v>
      </c>
      <c r="D711" s="342" t="s">
        <v>68</v>
      </c>
      <c r="E711" s="336">
        <v>3600</v>
      </c>
      <c r="F711" s="286">
        <v>3600</v>
      </c>
      <c r="G711" s="287">
        <v>1798.42</v>
      </c>
      <c r="H711" s="188">
        <f t="shared" si="24"/>
        <v>49.95611111111111</v>
      </c>
    </row>
    <row r="712" spans="1:8" ht="18.75" customHeight="1">
      <c r="A712" s="526"/>
      <c r="B712" s="523"/>
      <c r="C712" s="350">
        <v>4270</v>
      </c>
      <c r="D712" s="342" t="s">
        <v>32</v>
      </c>
      <c r="E712" s="336">
        <v>400</v>
      </c>
      <c r="F712" s="286">
        <v>400</v>
      </c>
      <c r="G712" s="287">
        <v>0</v>
      </c>
      <c r="H712" s="188">
        <v>0</v>
      </c>
    </row>
    <row r="713" spans="1:8" ht="18.75" customHeight="1">
      <c r="A713" s="526"/>
      <c r="B713" s="523"/>
      <c r="C713" s="350">
        <v>4280</v>
      </c>
      <c r="D713" s="342" t="s">
        <v>64</v>
      </c>
      <c r="E713" s="336">
        <v>100</v>
      </c>
      <c r="F713" s="286">
        <v>100</v>
      </c>
      <c r="G713" s="287">
        <v>0</v>
      </c>
      <c r="H713" s="249">
        <v>0</v>
      </c>
    </row>
    <row r="714" spans="1:8" ht="16.5" customHeight="1">
      <c r="A714" s="526"/>
      <c r="B714" s="523"/>
      <c r="C714" s="350">
        <v>4300</v>
      </c>
      <c r="D714" s="342" t="s">
        <v>34</v>
      </c>
      <c r="E714" s="336">
        <v>1500</v>
      </c>
      <c r="F714" s="286">
        <v>1470</v>
      </c>
      <c r="G714" s="287">
        <v>127.96</v>
      </c>
      <c r="H714" s="188">
        <f t="shared" si="24"/>
        <v>8.704761904761904</v>
      </c>
    </row>
    <row r="715" spans="1:8" ht="27.75" customHeight="1">
      <c r="A715" s="526"/>
      <c r="B715" s="523"/>
      <c r="C715" s="351">
        <v>4360</v>
      </c>
      <c r="D715" s="179" t="s">
        <v>275</v>
      </c>
      <c r="E715" s="409">
        <v>200</v>
      </c>
      <c r="F715" s="316">
        <v>200</v>
      </c>
      <c r="G715" s="313">
        <v>0</v>
      </c>
      <c r="H715" s="202">
        <f t="shared" si="24"/>
        <v>0</v>
      </c>
    </row>
    <row r="716" spans="1:8" ht="18" customHeight="1">
      <c r="A716" s="526"/>
      <c r="B716" s="523"/>
      <c r="C716" s="351">
        <v>4410</v>
      </c>
      <c r="D716" s="359" t="s">
        <v>65</v>
      </c>
      <c r="E716" s="409">
        <v>100</v>
      </c>
      <c r="F716" s="316">
        <v>100</v>
      </c>
      <c r="G716" s="313">
        <v>0</v>
      </c>
      <c r="H716" s="270">
        <v>0</v>
      </c>
    </row>
    <row r="717" spans="1:8" ht="18" customHeight="1">
      <c r="A717" s="527"/>
      <c r="B717" s="520"/>
      <c r="C717" s="453">
        <v>4430</v>
      </c>
      <c r="D717" s="360" t="s">
        <v>35</v>
      </c>
      <c r="E717" s="286">
        <v>300</v>
      </c>
      <c r="F717" s="286">
        <v>330</v>
      </c>
      <c r="G717" s="286">
        <v>330</v>
      </c>
      <c r="H717" s="203">
        <f t="shared" si="24"/>
        <v>100</v>
      </c>
    </row>
    <row r="718" spans="1:10" ht="18" customHeight="1">
      <c r="A718" s="527"/>
      <c r="B718" s="520"/>
      <c r="C718" s="450">
        <v>4440</v>
      </c>
      <c r="D718" s="451" t="s">
        <v>166</v>
      </c>
      <c r="E718" s="316">
        <v>1100</v>
      </c>
      <c r="F718" s="316">
        <v>1100</v>
      </c>
      <c r="G718" s="316">
        <v>825</v>
      </c>
      <c r="H718" s="511">
        <f>G718/F718*100</f>
        <v>75</v>
      </c>
      <c r="J718" s="2"/>
    </row>
    <row r="719" spans="1:8" ht="18" customHeight="1">
      <c r="A719" s="527"/>
      <c r="B719" s="520"/>
      <c r="C719" s="450">
        <v>4700</v>
      </c>
      <c r="D719" s="451" t="s">
        <v>262</v>
      </c>
      <c r="E719" s="316">
        <v>100</v>
      </c>
      <c r="F719" s="316">
        <v>100</v>
      </c>
      <c r="G719" s="316">
        <v>0</v>
      </c>
      <c r="H719" s="511">
        <f>G719/F719*100</f>
        <v>0</v>
      </c>
    </row>
    <row r="720" spans="1:8" ht="18" customHeight="1">
      <c r="A720" s="528"/>
      <c r="B720" s="524"/>
      <c r="C720" s="450">
        <v>6050</v>
      </c>
      <c r="D720" s="451" t="s">
        <v>150</v>
      </c>
      <c r="E720" s="316">
        <v>70000</v>
      </c>
      <c r="F720" s="316">
        <v>70000</v>
      </c>
      <c r="G720" s="316">
        <v>0</v>
      </c>
      <c r="H720" s="511">
        <f>G720/F720*100</f>
        <v>0</v>
      </c>
    </row>
    <row r="721" spans="1:9" ht="12.75" customHeight="1">
      <c r="A721" s="622" t="s">
        <v>127</v>
      </c>
      <c r="B721" s="623"/>
      <c r="C721" s="623"/>
      <c r="D721" s="623"/>
      <c r="E721" s="600">
        <f>SUM(E11,E27,E31,E59,E69,E102,E129,E214,E219,E274,E280,E283,E445,E461,E524,E529,E551,E593,E675,E697)</f>
        <v>41802525</v>
      </c>
      <c r="F721" s="600">
        <f>SUM(F11,F27,F31,F59,F69,F102,F129,F214,F219,F274,F280,F283,F445,F461,F524,F529,F551,F593,F675,F697)</f>
        <v>41652101.14</v>
      </c>
      <c r="G721" s="600">
        <f>SUM(G11,G27,G31,G59,G69,G102,G129,G214,G219,G274,G280,G283,G445,G461,G524,G529,G551,G593,G675,G697)</f>
        <v>21273742.849999998</v>
      </c>
      <c r="H721" s="601">
        <f>G721/F721*100</f>
        <v>51.07483720567956</v>
      </c>
      <c r="I721" s="3"/>
    </row>
    <row r="722" spans="1:9" ht="12.75" customHeight="1">
      <c r="A722" s="623"/>
      <c r="B722" s="623"/>
      <c r="C722" s="623"/>
      <c r="D722" s="623"/>
      <c r="E722" s="544"/>
      <c r="F722" s="544"/>
      <c r="G722" s="544"/>
      <c r="H722" s="602"/>
      <c r="I722" s="3"/>
    </row>
    <row r="723" spans="1:8" ht="12.75">
      <c r="A723" s="39"/>
      <c r="B723" s="39"/>
      <c r="C723" s="39"/>
      <c r="E723" s="39"/>
      <c r="F723" s="39"/>
      <c r="G723" s="39"/>
      <c r="H723" s="39"/>
    </row>
    <row r="724" spans="1:8" ht="12.75">
      <c r="A724" s="39"/>
      <c r="B724" s="39"/>
      <c r="C724" s="39"/>
      <c r="E724" s="3">
        <v>33</v>
      </c>
      <c r="F724" s="39"/>
      <c r="G724" s="39"/>
      <c r="H724" s="39"/>
    </row>
  </sheetData>
  <sheetProtection/>
  <mergeCells count="92">
    <mergeCell ref="A70:A101"/>
    <mergeCell ref="B488:B489"/>
    <mergeCell ref="A446:A460"/>
    <mergeCell ref="A103:A128"/>
    <mergeCell ref="B200:B213"/>
    <mergeCell ref="B216:B218"/>
    <mergeCell ref="B451:B460"/>
    <mergeCell ref="B365:B366"/>
    <mergeCell ref="A284:A444"/>
    <mergeCell ref="A220:A273"/>
    <mergeCell ref="A721:D722"/>
    <mergeCell ref="A215:A218"/>
    <mergeCell ref="B447:B449"/>
    <mergeCell ref="B324:B341"/>
    <mergeCell ref="B310:B322"/>
    <mergeCell ref="B243:B254"/>
    <mergeCell ref="B256:B271"/>
    <mergeCell ref="A275:A279"/>
    <mergeCell ref="A281:A282"/>
    <mergeCell ref="B463:B479"/>
    <mergeCell ref="B29:B30"/>
    <mergeCell ref="B40:B58"/>
    <mergeCell ref="B33:B38"/>
    <mergeCell ref="B276:B277"/>
    <mergeCell ref="B368:B371"/>
    <mergeCell ref="B99:B101"/>
    <mergeCell ref="B63:B68"/>
    <mergeCell ref="B71:B90"/>
    <mergeCell ref="B221:B222"/>
    <mergeCell ref="B285:B308"/>
    <mergeCell ref="A7:H7"/>
    <mergeCell ref="F721:F722"/>
    <mergeCell ref="G721:G722"/>
    <mergeCell ref="B688:B689"/>
    <mergeCell ref="E721:E722"/>
    <mergeCell ref="H721:H722"/>
    <mergeCell ref="B131:B143"/>
    <mergeCell ref="B184:B198"/>
    <mergeCell ref="B390:B404"/>
    <mergeCell ref="B109:B111"/>
    <mergeCell ref="A1:H1"/>
    <mergeCell ref="A2:H2"/>
    <mergeCell ref="A3:H3"/>
    <mergeCell ref="A4:H4"/>
    <mergeCell ref="A5:H5"/>
    <mergeCell ref="B104:B107"/>
    <mergeCell ref="A6:H6"/>
    <mergeCell ref="B92:B97"/>
    <mergeCell ref="A8:E8"/>
    <mergeCell ref="A28:A30"/>
    <mergeCell ref="A60:A68"/>
    <mergeCell ref="B152:B172"/>
    <mergeCell ref="A130:A213"/>
    <mergeCell ref="B174:B182"/>
    <mergeCell ref="A32:A58"/>
    <mergeCell ref="A12:A26"/>
    <mergeCell ref="B19:B26"/>
    <mergeCell ref="B113:B128"/>
    <mergeCell ref="B145:B150"/>
    <mergeCell ref="B679:B681"/>
    <mergeCell ref="B652:B653"/>
    <mergeCell ref="B513:B523"/>
    <mergeCell ref="A676:A696"/>
    <mergeCell ref="A462:A523"/>
    <mergeCell ref="B526:B528"/>
    <mergeCell ref="B685:B686"/>
    <mergeCell ref="B485:B486"/>
    <mergeCell ref="B491:B507"/>
    <mergeCell ref="B547:B548"/>
    <mergeCell ref="B531:B538"/>
    <mergeCell ref="A525:A528"/>
    <mergeCell ref="A530:A550"/>
    <mergeCell ref="B570:B584"/>
    <mergeCell ref="B553:B568"/>
    <mergeCell ref="A552:A592"/>
    <mergeCell ref="B343:B363"/>
    <mergeCell ref="B373:B388"/>
    <mergeCell ref="B425:B444"/>
    <mergeCell ref="B224:B241"/>
    <mergeCell ref="B406:B423"/>
    <mergeCell ref="B595:B598"/>
    <mergeCell ref="B703:B720"/>
    <mergeCell ref="A698:A720"/>
    <mergeCell ref="B540:B545"/>
    <mergeCell ref="A594:A674"/>
    <mergeCell ref="B655:B674"/>
    <mergeCell ref="B691:B696"/>
    <mergeCell ref="B633:B650"/>
    <mergeCell ref="B614:B631"/>
    <mergeCell ref="B600:B612"/>
  </mergeCells>
  <printOptions/>
  <pageMargins left="0.5597222222222222" right="0.27569444444444446" top="0.19652777777777777" bottom="0.7875" header="0.5118055555555555" footer="0.511805555555555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2017-08-31T07:22:30Z</cp:lastPrinted>
  <dcterms:modified xsi:type="dcterms:W3CDTF">2017-08-31T07:22:51Z</dcterms:modified>
  <cp:category/>
  <cp:version/>
  <cp:contentType/>
  <cp:contentStatus/>
</cp:coreProperties>
</file>