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70" windowWidth="11340" windowHeight="6015" activeTab="1"/>
  </bookViews>
  <sheets>
    <sheet name="Arkusz2" sheetId="1" r:id="rId1"/>
    <sheet name="doch.wg.DR§ pl i wyk" sheetId="2" r:id="rId2"/>
    <sheet name="Arkusz1" sheetId="3" r:id="rId3"/>
    <sheet name="doch.wg $ pl.wyk." sheetId="4" r:id="rId4"/>
  </sheets>
  <definedNames>
    <definedName name="_xlnm.Print_Area" localSheetId="3">'doch.wg $ pl.wyk.'!$A$1:$G$7</definedName>
  </definedNames>
  <calcPr fullCalcOnLoad="1"/>
</workbook>
</file>

<file path=xl/comments2.xml><?xml version="1.0" encoding="utf-8"?>
<comments xmlns="http://schemas.openxmlformats.org/spreadsheetml/2006/main">
  <authors>
    <author>skarbnik</author>
  </authors>
  <commentList>
    <comment ref="D42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<sst xmlns="http://schemas.openxmlformats.org/spreadsheetml/2006/main" count="498" uniqueCount="272">
  <si>
    <t>2.</t>
  </si>
  <si>
    <t>3.</t>
  </si>
  <si>
    <t>4.</t>
  </si>
  <si>
    <t>5.</t>
  </si>
  <si>
    <t>6.</t>
  </si>
  <si>
    <t>1.</t>
  </si>
  <si>
    <t xml:space="preserve">   D  O  C  H  O  D  Y</t>
  </si>
  <si>
    <t>według działów, rozdziałów i paragrafów klasyfikacji budżetowej</t>
  </si>
  <si>
    <t>dział</t>
  </si>
  <si>
    <t>ROLNICTWO I ŁOWIECTWO</t>
  </si>
  <si>
    <t>Pozostała działalność</t>
  </si>
  <si>
    <t>dochody z najmu i dzierżawy składników majątkowych</t>
  </si>
  <si>
    <t>wpływy z usług</t>
  </si>
  <si>
    <t>wpływy z opłat za zarząd, użytkowanie wieczyste</t>
  </si>
  <si>
    <t>wpływy z różnych opłat</t>
  </si>
  <si>
    <t>Urzędy Wojewódzkie</t>
  </si>
  <si>
    <t>010</t>
  </si>
  <si>
    <t>01095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</si>
  <si>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</si>
  <si>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</si>
  <si>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</si>
  <si>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</si>
  <si>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</si>
  <si>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</si>
  <si>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wpływy z opłaty miejscowej</t>
  </si>
  <si>
    <t>podatek od czynności cywilnoprawnych</t>
  </si>
  <si>
    <t>pozostałe odsetki</t>
  </si>
  <si>
    <t>wpływy z opłaty skarbowej</t>
  </si>
  <si>
    <t>RÓŻNE ROZLICZENIA</t>
  </si>
  <si>
    <t>Część oświatowa subwencji ogólnej dla jst</t>
  </si>
  <si>
    <t>subwencje ogólne z budżetu państwa</t>
  </si>
  <si>
    <t>Różne rozliczenia finansowe</t>
  </si>
  <si>
    <t>wpływy z różnych dochodów</t>
  </si>
  <si>
    <t>OŚWIATA I WYCHOWANIE</t>
  </si>
  <si>
    <t>Szkoły Podstawowe</t>
  </si>
  <si>
    <t xml:space="preserve"> Ośrodki Pomocy Społecznej</t>
  </si>
  <si>
    <t>Usługi opiekuńcze</t>
  </si>
  <si>
    <t>854</t>
  </si>
  <si>
    <t>EDUKACYJNA OPIEKA WYCHOWAWCZA</t>
  </si>
  <si>
    <t>85412</t>
  </si>
  <si>
    <t>DOCHODY OGÓŁEM</t>
  </si>
  <si>
    <t>0750</t>
  </si>
  <si>
    <t>0830</t>
  </si>
  <si>
    <t>0470</t>
  </si>
  <si>
    <t>0690</t>
  </si>
  <si>
    <t>0910</t>
  </si>
  <si>
    <t>2700</t>
  </si>
  <si>
    <t>75023</t>
  </si>
  <si>
    <t>Urzędy gmin</t>
  </si>
  <si>
    <t>2020</t>
  </si>
  <si>
    <t>2010</t>
  </si>
  <si>
    <t>75095</t>
  </si>
  <si>
    <t>0350</t>
  </si>
  <si>
    <t>0310</t>
  </si>
  <si>
    <t>0320</t>
  </si>
  <si>
    <t>0330</t>
  </si>
  <si>
    <t>0340</t>
  </si>
  <si>
    <t>0360</t>
  </si>
  <si>
    <t>0430</t>
  </si>
  <si>
    <t>0440</t>
  </si>
  <si>
    <t>0500</t>
  </si>
  <si>
    <t>0920</t>
  </si>
  <si>
    <t>0410</t>
  </si>
  <si>
    <t>0480</t>
  </si>
  <si>
    <t>0010</t>
  </si>
  <si>
    <t>0020</t>
  </si>
  <si>
    <t>2920</t>
  </si>
  <si>
    <t>0970</t>
  </si>
  <si>
    <t>2030</t>
  </si>
  <si>
    <t>75807</t>
  </si>
  <si>
    <t>75831</t>
  </si>
  <si>
    <t>80104</t>
  </si>
  <si>
    <t>Przedszkola</t>
  </si>
  <si>
    <t>852</t>
  </si>
  <si>
    <t>POMOC SPOŁECZNA</t>
  </si>
  <si>
    <t>85213</t>
  </si>
  <si>
    <t>85214</t>
  </si>
  <si>
    <t>926</t>
  </si>
  <si>
    <t>KULTURA FIZYCZNA I SPORT</t>
  </si>
  <si>
    <t>92601</t>
  </si>
  <si>
    <t>Obiekty sportowe</t>
  </si>
  <si>
    <t>7.</t>
  </si>
  <si>
    <t>rozdz.</t>
  </si>
  <si>
    <t>§</t>
  </si>
  <si>
    <t>środki na dofin. własn. zad. bieżąc. pozysk. z innych źródeł</t>
  </si>
  <si>
    <t>nazwa działu, rozdziału                            i paragrafu</t>
  </si>
  <si>
    <t xml:space="preserve">GOSPODARKA MIESZKAN. </t>
  </si>
  <si>
    <t>dotacje cel. z budżetu państwa na realiz. zadań bieżąc. zleconych gminie</t>
  </si>
  <si>
    <t>Urzędy naczel. organów władzy państw. kontroli i ochrony państwa</t>
  </si>
  <si>
    <t xml:space="preserve">URZĘDY NACZELN. ORGAN. WŁADZY PAŃSTW.  KONTROLI I OCHR. PRAWA </t>
  </si>
  <si>
    <t>plan wg                     I wersji</t>
  </si>
  <si>
    <t>plan po                     zmianach</t>
  </si>
  <si>
    <t>%       7:6</t>
  </si>
  <si>
    <t>8.</t>
  </si>
  <si>
    <t>Wpływy z podat. doch. od os. fizycz.</t>
  </si>
  <si>
    <t xml:space="preserve">odsetki od nieterminowych wpłat z tytułu podatków i opłat </t>
  </si>
  <si>
    <t>Udziały gmin w podat. stanowiących dochód budżetu państwa</t>
  </si>
  <si>
    <t>podatek dochodowy od os. fizycznych</t>
  </si>
  <si>
    <t>podatek dochodowy od os. prawnych</t>
  </si>
  <si>
    <t>podatek od działalności opłacany w formie karty podatkowej</t>
  </si>
  <si>
    <t>Część wyrównaw. subwen. ogólnej dla gmin</t>
  </si>
  <si>
    <t xml:space="preserve">Część równoważąca subwen. ogólnej </t>
  </si>
  <si>
    <t xml:space="preserve"> Składki na ubezpieczenia zdrowot. opłacane za osoby pobierające świadczenia z pomocy społecznej</t>
  </si>
  <si>
    <t>Zasiłki i pomoc w naturze oraz składki na ubezpiecz. społeczne</t>
  </si>
  <si>
    <t xml:space="preserve">dotacje celowe z budżetu państwa na realiz. zadań bież. zleconych gminie </t>
  </si>
  <si>
    <t>ADMINISTRACJA PUBLICZN.</t>
  </si>
  <si>
    <t>85219</t>
  </si>
  <si>
    <t>85228</t>
  </si>
  <si>
    <t xml:space="preserve">dotacje cel. z budżetu państwa na realizację własnych zadań bieżąc. </t>
  </si>
  <si>
    <t>85212</t>
  </si>
  <si>
    <t>Świadczenia rodzinne oraz składki na ubezpieczenia społeczne</t>
  </si>
  <si>
    <t>85295</t>
  </si>
  <si>
    <t>Wpływy z innych opłat stanowiących dochody jst na podstawie ustaw</t>
  </si>
  <si>
    <t>wpływy z opłat na sprzedaż alkoholu</t>
  </si>
  <si>
    <t xml:space="preserve">                                                                                        -  1  -</t>
  </si>
  <si>
    <t>020</t>
  </si>
  <si>
    <t>LEŚNICTWO</t>
  </si>
  <si>
    <t>02001</t>
  </si>
  <si>
    <t>Gospodarka leśna</t>
  </si>
  <si>
    <t>podatek od czynności cywilnopraw</t>
  </si>
  <si>
    <t xml:space="preserve">Wpływy z podat. rolnego, leśn. od czyn. cywilno-prawn. oraz podatków i opłat lokalnych od os.praw </t>
  </si>
  <si>
    <t>75616</t>
  </si>
  <si>
    <t xml:space="preserve">Wpływy z podat. rol. leśn. od spadk    i darowizn, od czyn. cywilno-praw. oraz podat. i opłat lokal.od os.fiz. </t>
  </si>
  <si>
    <t>85415</t>
  </si>
  <si>
    <t>Pomoc materialna dla uczniów</t>
  </si>
  <si>
    <t>2708</t>
  </si>
  <si>
    <t>0570</t>
  </si>
  <si>
    <t>2360</t>
  </si>
  <si>
    <t>630</t>
  </si>
  <si>
    <t>TURYSTYKA</t>
  </si>
  <si>
    <t>63095</t>
  </si>
  <si>
    <t>dochody jst związane z  realiz. zadań    z zakresu admin. rządowej</t>
  </si>
  <si>
    <t>754</t>
  </si>
  <si>
    <t>BEZPIECZEŃSTO PUBLICZNE I OCHRONA P/poż</t>
  </si>
  <si>
    <t>75416</t>
  </si>
  <si>
    <t>Straż Miejska</t>
  </si>
  <si>
    <t>grzywny, mandaty i inne kary pieniężne od osób fizycznych</t>
  </si>
  <si>
    <t>921</t>
  </si>
  <si>
    <t>0960</t>
  </si>
  <si>
    <t>2680</t>
  </si>
  <si>
    <t>710</t>
  </si>
  <si>
    <t>DZIAŁALNOŚĆ USŁUGOWA</t>
  </si>
  <si>
    <t>71035</t>
  </si>
  <si>
    <t>Cmentarze</t>
  </si>
  <si>
    <t>otrzymane spadki, zapisy i darowizny</t>
  </si>
  <si>
    <t>dotacje cel.z budż. państwa na zadania bieżąc.realiz.na podst.porozumień</t>
  </si>
  <si>
    <t>rekompensata utraconych dochodów w podatkach i opłatach</t>
  </si>
  <si>
    <t>85203</t>
  </si>
  <si>
    <t>Ośrodki wsparcia</t>
  </si>
  <si>
    <t xml:space="preserve">DOCH.OD O/PRAW. OD O/F        I OD INNYCH JEDN. NIEPOSIAD. OSOB. PRAWN. </t>
  </si>
  <si>
    <t xml:space="preserve">odsetki od nieterminowych wpłat </t>
  </si>
  <si>
    <t>Kolonie i obozy oraz inne formy wypocz. dzieci i młodzieży szkolnej</t>
  </si>
  <si>
    <t>KULTURA I OCHRONA DZIEDZICTWA NARODOW.</t>
  </si>
  <si>
    <t>600</t>
  </si>
  <si>
    <t>60016</t>
  </si>
  <si>
    <t>Drogi publiczne gminne</t>
  </si>
  <si>
    <t>TRANSPORT I ŁĄCZNOŚĆ</t>
  </si>
  <si>
    <t>0590</t>
  </si>
  <si>
    <t>wpływy z opłat za koncesje i licencje</t>
  </si>
  <si>
    <t>doch.jst związ.z real.zadań z zakresu admin. rząd. oraz innych zadań</t>
  </si>
  <si>
    <t>2910</t>
  </si>
  <si>
    <t>wpływy ze zwr.dotacji wykorz.niezgodnie z przezn.lub w nadm.wysokości</t>
  </si>
  <si>
    <t>900</t>
  </si>
  <si>
    <t>90020</t>
  </si>
  <si>
    <t>GOSPODARKA KOMUNALNA I OCHRONA ŚRODOWISKA</t>
  </si>
  <si>
    <t>Wpływy i wydatki zwiazane z gormadzeniem środków z opłaty produktowej</t>
  </si>
  <si>
    <t>0400</t>
  </si>
  <si>
    <t>wpływy z opłaty produktowej</t>
  </si>
  <si>
    <t>90095</t>
  </si>
  <si>
    <t>92195</t>
  </si>
  <si>
    <t>Pozostała dzialalność</t>
  </si>
  <si>
    <t>6298</t>
  </si>
  <si>
    <t>70095</t>
  </si>
  <si>
    <t>0490</t>
  </si>
  <si>
    <t>wpływy z innych lok.opłat pob. przez jst</t>
  </si>
  <si>
    <t>75619</t>
  </si>
  <si>
    <t>Wpływy z różnych rozliczeń</t>
  </si>
  <si>
    <t>grzywny i in. kary pienięzn. od os. prawn. i innych  jedn. organ.</t>
  </si>
  <si>
    <t>75815</t>
  </si>
  <si>
    <t>wpływy do wyjaśnienia</t>
  </si>
  <si>
    <t>2980</t>
  </si>
  <si>
    <t>80148</t>
  </si>
  <si>
    <t>Stołówki szkolne</t>
  </si>
  <si>
    <t>w zł i gr</t>
  </si>
  <si>
    <t>zł i gr</t>
  </si>
  <si>
    <t>zł. i gr</t>
  </si>
  <si>
    <t>0900</t>
  </si>
  <si>
    <t>Pozostałe zadania w zakresie polityki społecznej</t>
  </si>
  <si>
    <t>2008</t>
  </si>
  <si>
    <t>2009</t>
  </si>
  <si>
    <t>dotacje rozwojowe oraz środki na fin.wspólnej polityki rolnej- środki UE</t>
  </si>
  <si>
    <t>dotacje rozwojowe oraz środki na fin.wspólnej polityki rolnej- środki własne</t>
  </si>
  <si>
    <t>0760</t>
  </si>
  <si>
    <t>wp,ływy z tyt.przekszt. pr. użytk. wiecz.przysł. os.fiz. w prawo własności</t>
  </si>
  <si>
    <t>0870</t>
  </si>
  <si>
    <t>wpływy ze sprzedaży składników majątkowych</t>
  </si>
  <si>
    <t>rekompensata utraconych doch w pod. i opł.</t>
  </si>
  <si>
    <t>śr.na dofinnas. własnych inwest.gmin….pozyskane z in. źródeł</t>
  </si>
  <si>
    <t>dot.cel.otrzymane z powiatu na zad. bież.</t>
  </si>
  <si>
    <t>92109</t>
  </si>
  <si>
    <t>Domy i ośrodki kultury, swietlice i kluby</t>
  </si>
  <si>
    <t>80110</t>
  </si>
  <si>
    <t>Gimnazja</t>
  </si>
  <si>
    <t>6280</t>
  </si>
  <si>
    <t xml:space="preserve">śr. otrzymane od poz.jed.zal.do sfp na fin. lub dof. koszt. real. inw. i zakupów inw. zal. sfp </t>
  </si>
  <si>
    <t>851</t>
  </si>
  <si>
    <t>OCHRONA ZDROWIA</t>
  </si>
  <si>
    <t>85154</t>
  </si>
  <si>
    <t>Przeciwdziałanie alkoholizmowi</t>
  </si>
  <si>
    <t>odsetki od dotacji wykorzyst.niezg….</t>
  </si>
  <si>
    <t>środki na dofinans.własnych zadań bież. pozyskane z innych źródeł</t>
  </si>
  <si>
    <t>70005</t>
  </si>
  <si>
    <t>Gospodarka gruntami i nieruchomościami</t>
  </si>
  <si>
    <t>70001</t>
  </si>
  <si>
    <t>Zakłady gospodarki mieszkaniowej</t>
  </si>
  <si>
    <t>dochody z najmu i dzierżawy skład. majątk.</t>
  </si>
  <si>
    <t>6290</t>
  </si>
  <si>
    <t>wpływy ze sprzedaży składn. majątk.</t>
  </si>
  <si>
    <t>środki na dofinans.własnych inwest.. pozyskane z innych źródeł</t>
  </si>
  <si>
    <t>6297</t>
  </si>
  <si>
    <t>75107</t>
  </si>
  <si>
    <t>Wybory Prezydenta RP</t>
  </si>
  <si>
    <t>otrzymane spadki, zapisy, darowizny w postaci pieniężnej</t>
  </si>
  <si>
    <t>85216</t>
  </si>
  <si>
    <t>Zasiłki stałe</t>
  </si>
  <si>
    <t>2007</t>
  </si>
  <si>
    <t>2327</t>
  </si>
  <si>
    <t>90001</t>
  </si>
  <si>
    <t>Gospodarka ściekowa i ochrona wód</t>
  </si>
  <si>
    <t>90002</t>
  </si>
  <si>
    <t>Gospodarka odpadami</t>
  </si>
  <si>
    <t>2440</t>
  </si>
  <si>
    <t>dotacje otrzymane z Fund. Cel. na real. zadań bież. Jsfp</t>
  </si>
  <si>
    <t>90003</t>
  </si>
  <si>
    <t>Oczyszczanie miast i wsi</t>
  </si>
  <si>
    <t xml:space="preserve">wpływy z różnych dochodów </t>
  </si>
  <si>
    <t>90004</t>
  </si>
  <si>
    <t>Utrzymanie zieleni w miastach i gminach</t>
  </si>
  <si>
    <t>90019</t>
  </si>
  <si>
    <t>Wpływy i wydatki zwiazane z gormadzeniem środków z opłat i kar za korzystanie ze środowiska</t>
  </si>
  <si>
    <t>92116</t>
  </si>
  <si>
    <t>Biblioteki</t>
  </si>
  <si>
    <t>wpływy ze zwr.dot.wykorzyst.niezgodnie z przezn.lub pobr. w nadm. wysokościach</t>
  </si>
  <si>
    <t>śr.na dofins.własnych inwest.gmin pozys. z in. źródeł</t>
  </si>
  <si>
    <t>92605</t>
  </si>
  <si>
    <t>zadania w zakresie kultury fizycznej i sportu</t>
  </si>
  <si>
    <t>-  1  -</t>
  </si>
  <si>
    <t xml:space="preserve">                                                                                            załącznik nr 1</t>
  </si>
  <si>
    <t xml:space="preserve">                                -3-</t>
  </si>
  <si>
    <t xml:space="preserve">                                              -4-</t>
  </si>
  <si>
    <t xml:space="preserve">budżetu gminy BOBOLICE za 2010 rok </t>
  </si>
  <si>
    <t xml:space="preserve">                                                                                            Burmistrza z dnia 31.03.2011. r</t>
  </si>
  <si>
    <t>wykon. na   31.12.2010r.</t>
  </si>
  <si>
    <t>otrzymane spadki, zapisy, i darowizny w postaci pieniężnej</t>
  </si>
  <si>
    <t>700</t>
  </si>
  <si>
    <t>śr.otrzymane od pozost. jedn.zal.do sfp na fin.lub dofin. kosztów real.inwestycji i zakupów inwest. jedn.zal. do sfp</t>
  </si>
  <si>
    <t>środki na dofinans.własnych inwest.. pozyskane z innych źródeł-UE</t>
  </si>
  <si>
    <t>wykon. na   31.12.2010</t>
  </si>
  <si>
    <t>75056</t>
  </si>
  <si>
    <t>Spis Powszechny i inne</t>
  </si>
  <si>
    <t>Wybory do Rad gmin, Rad powiatów i sejmików województwa</t>
  </si>
  <si>
    <t>75412</t>
  </si>
  <si>
    <t>Ochotnicze Straże Pożarne</t>
  </si>
  <si>
    <t>wpywy z różnych dochodów</t>
  </si>
  <si>
    <t>Wpływy z róznych opłat</t>
  </si>
  <si>
    <t>0740</t>
  </si>
  <si>
    <t>Dywidendy i kwoty zyskane ze zbycia praw majątkowych</t>
  </si>
  <si>
    <t>6207</t>
  </si>
  <si>
    <t>Dotacje cel. w ramach progr. finans. z udziałem środków europejskich - UE</t>
  </si>
  <si>
    <t xml:space="preserve">                                                                                            do Zarządzenia nr 47/2011</t>
  </si>
  <si>
    <t xml:space="preserve">                                -7-</t>
  </si>
  <si>
    <t xml:space="preserve">                                                  -5-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</si>
</sst>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"/>
    <numFmt numFmtId="169" formatCode="[$€-2]\ #,##0.00_);[Red]\([$€-2]\ #,##0.00\)"/>
    <numFmt numFmtId="170" formatCode="[$-415]d\ mmmm\ yyyy"/>
    <numFmt numFmtId="171" formatCode="#,##0.00\ &quot;zł&quot;"/>
  </numFmts>
  <fonts count="80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sz val="11"/>
      <name val="Arial CE"/>
      <family val="0"/>
    </font>
    <font>
      <b/>
      <sz val="10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sz val="7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b/>
      <sz val="14"/>
      <color indexed="10"/>
      <name val="Times New Roman"/>
      <family val="1"/>
    </font>
    <font>
      <b/>
      <sz val="10"/>
      <color indexed="10"/>
      <name val="Arial CE"/>
      <family val="2"/>
    </font>
    <font>
      <sz val="10"/>
      <color indexed="10"/>
      <name val="Times New Roman"/>
      <family val="1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E"/>
      <family val="0"/>
    </font>
    <font>
      <b/>
      <sz val="9"/>
      <color rgb="FFFF0000"/>
      <name val="Arial CE"/>
      <family val="0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 CE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horizontal="right" vertical="center" wrapText="1" indent="1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70" fillId="0" borderId="10" xfId="0" applyNumberFormat="1" applyFont="1" applyBorder="1" applyAlignment="1">
      <alignment horizontal="center" vertical="distributed" wrapText="1"/>
    </xf>
    <xf numFmtId="49" fontId="71" fillId="0" borderId="11" xfId="0" applyNumberFormat="1" applyFont="1" applyBorder="1" applyAlignment="1">
      <alignment horizontal="center" vertical="distributed" wrapText="1"/>
    </xf>
    <xf numFmtId="0" fontId="70" fillId="0" borderId="10" xfId="0" applyFont="1" applyBorder="1" applyAlignment="1">
      <alignment horizontal="right" vertical="distributed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2" fillId="0" borderId="0" xfId="0" applyFont="1" applyAlignment="1">
      <alignment/>
    </xf>
    <xf numFmtId="2" fontId="0" fillId="0" borderId="0" xfId="0" applyNumberFormat="1" applyAlignment="1">
      <alignment/>
    </xf>
    <xf numFmtId="49" fontId="73" fillId="0" borderId="0" xfId="0" applyNumberFormat="1" applyFont="1" applyAlignment="1">
      <alignment horizontal="center" vertical="center"/>
    </xf>
    <xf numFmtId="49" fontId="70" fillId="0" borderId="11" xfId="0" applyNumberFormat="1" applyFont="1" applyBorder="1" applyAlignment="1">
      <alignment horizontal="center" vertical="distributed" wrapText="1"/>
    </xf>
    <xf numFmtId="49" fontId="70" fillId="0" borderId="20" xfId="0" applyNumberFormat="1" applyFont="1" applyBorder="1" applyAlignment="1">
      <alignment vertical="distributed" wrapText="1"/>
    </xf>
    <xf numFmtId="49" fontId="70" fillId="0" borderId="21" xfId="0" applyNumberFormat="1" applyFont="1" applyBorder="1" applyAlignment="1">
      <alignment horizontal="center" vertical="distributed" wrapText="1"/>
    </xf>
    <xf numFmtId="49" fontId="74" fillId="0" borderId="20" xfId="0" applyNumberFormat="1" applyFont="1" applyBorder="1" applyAlignment="1">
      <alignment horizontal="center" vertical="distributed" wrapText="1"/>
    </xf>
    <xf numFmtId="49" fontId="74" fillId="0" borderId="20" xfId="0" applyNumberFormat="1" applyFont="1" applyFill="1" applyBorder="1" applyAlignment="1">
      <alignment horizontal="center" vertical="center" wrapText="1"/>
    </xf>
    <xf numFmtId="49" fontId="71" fillId="0" borderId="22" xfId="0" applyNumberFormat="1" applyFont="1" applyBorder="1" applyAlignment="1">
      <alignment horizontal="center" vertical="distributed" wrapText="1"/>
    </xf>
    <xf numFmtId="49" fontId="71" fillId="0" borderId="20" xfId="0" applyNumberFormat="1" applyFont="1" applyBorder="1" applyAlignment="1">
      <alignment horizontal="center" vertical="distributed" wrapText="1"/>
    </xf>
    <xf numFmtId="49" fontId="71" fillId="0" borderId="16" xfId="0" applyNumberFormat="1" applyFont="1" applyBorder="1" applyAlignment="1">
      <alignment horizontal="center" vertical="distributed" wrapText="1"/>
    </xf>
    <xf numFmtId="0" fontId="72" fillId="0" borderId="0" xfId="0" applyFont="1" applyAlignment="1">
      <alignment/>
    </xf>
    <xf numFmtId="49" fontId="70" fillId="0" borderId="20" xfId="0" applyNumberFormat="1" applyFont="1" applyBorder="1" applyAlignment="1">
      <alignment horizontal="center" vertical="distributed" wrapText="1"/>
    </xf>
    <xf numFmtId="49" fontId="71" fillId="0" borderId="20" xfId="0" applyNumberFormat="1" applyFont="1" applyBorder="1" applyAlignment="1">
      <alignment horizontal="center" vertical="distributed" wrapText="1"/>
    </xf>
    <xf numFmtId="49" fontId="71" fillId="0" borderId="23" xfId="0" applyNumberFormat="1" applyFont="1" applyBorder="1" applyAlignment="1">
      <alignment horizontal="center" vertical="distributed" wrapText="1"/>
    </xf>
    <xf numFmtId="49" fontId="70" fillId="0" borderId="24" xfId="0" applyNumberFormat="1" applyFont="1" applyBorder="1" applyAlignment="1">
      <alignment horizontal="center" vertical="distributed" wrapText="1"/>
    </xf>
    <xf numFmtId="49" fontId="74" fillId="33" borderId="17" xfId="0" applyNumberFormat="1" applyFont="1" applyFill="1" applyBorder="1" applyAlignment="1">
      <alignment horizontal="center" vertical="distributed" wrapText="1"/>
    </xf>
    <xf numFmtId="49" fontId="71" fillId="0" borderId="17" xfId="0" applyNumberFormat="1" applyFont="1" applyBorder="1" applyAlignment="1">
      <alignment horizontal="center" vertical="distributed" wrapText="1"/>
    </xf>
    <xf numFmtId="49" fontId="71" fillId="0" borderId="24" xfId="0" applyNumberFormat="1" applyFont="1" applyBorder="1" applyAlignment="1">
      <alignment horizontal="center" vertical="distributed" wrapText="1"/>
    </xf>
    <xf numFmtId="0" fontId="70" fillId="0" borderId="25" xfId="0" applyFont="1" applyBorder="1" applyAlignment="1">
      <alignment horizontal="right" vertical="distributed" wrapText="1"/>
    </xf>
    <xf numFmtId="49" fontId="74" fillId="0" borderId="24" xfId="0" applyNumberFormat="1" applyFont="1" applyBorder="1" applyAlignment="1">
      <alignment horizontal="center" vertical="distributed" wrapText="1"/>
    </xf>
    <xf numFmtId="49" fontId="71" fillId="0" borderId="20" xfId="0" applyNumberFormat="1" applyFont="1" applyBorder="1" applyAlignment="1">
      <alignment horizontal="center" vertical="distributed" wrapText="1"/>
    </xf>
    <xf numFmtId="49" fontId="1" fillId="33" borderId="26" xfId="0" applyNumberFormat="1" applyFont="1" applyFill="1" applyBorder="1" applyAlignment="1">
      <alignment horizontal="center" vertical="distributed" wrapText="1"/>
    </xf>
    <xf numFmtId="49" fontId="1" fillId="33" borderId="27" xfId="0" applyNumberFormat="1" applyFont="1" applyFill="1" applyBorder="1" applyAlignment="1">
      <alignment horizontal="center" vertical="distributed" wrapText="1"/>
    </xf>
    <xf numFmtId="2" fontId="1" fillId="33" borderId="28" xfId="0" applyNumberFormat="1" applyFont="1" applyFill="1" applyBorder="1" applyAlignment="1">
      <alignment horizontal="right" vertical="distributed" wrapText="1"/>
    </xf>
    <xf numFmtId="168" fontId="1" fillId="33" borderId="29" xfId="0" applyNumberFormat="1" applyFont="1" applyFill="1" applyBorder="1" applyAlignment="1">
      <alignment horizontal="center" vertical="distributed"/>
    </xf>
    <xf numFmtId="49" fontId="15" fillId="0" borderId="20" xfId="0" applyNumberFormat="1" applyFont="1" applyBorder="1" applyAlignment="1">
      <alignment horizontal="center" vertical="distributed" wrapText="1"/>
    </xf>
    <xf numFmtId="49" fontId="1" fillId="0" borderId="27" xfId="0" applyNumberFormat="1" applyFont="1" applyBorder="1" applyAlignment="1">
      <alignment horizontal="center" vertical="distributed" wrapText="1"/>
    </xf>
    <xf numFmtId="2" fontId="1" fillId="0" borderId="28" xfId="0" applyNumberFormat="1" applyFont="1" applyBorder="1" applyAlignment="1">
      <alignment horizontal="right" vertical="distributed" wrapText="1"/>
    </xf>
    <xf numFmtId="168" fontId="1" fillId="0" borderId="29" xfId="0" applyNumberFormat="1" applyFont="1" applyBorder="1" applyAlignment="1">
      <alignment horizontal="center" vertical="distributed"/>
    </xf>
    <xf numFmtId="49" fontId="4" fillId="0" borderId="20" xfId="0" applyNumberFormat="1" applyFont="1" applyBorder="1" applyAlignment="1">
      <alignment horizontal="center" vertical="distributed" wrapText="1"/>
    </xf>
    <xf numFmtId="49" fontId="4" fillId="0" borderId="24" xfId="0" applyNumberFormat="1" applyFont="1" applyBorder="1" applyAlignment="1">
      <alignment horizontal="center" vertical="distributed" wrapText="1"/>
    </xf>
    <xf numFmtId="49" fontId="4" fillId="0" borderId="27" xfId="0" applyNumberFormat="1" applyFont="1" applyBorder="1" applyAlignment="1">
      <alignment horizontal="center" vertical="distributed" wrapText="1"/>
    </xf>
    <xf numFmtId="2" fontId="4" fillId="0" borderId="28" xfId="0" applyNumberFormat="1" applyFont="1" applyBorder="1" applyAlignment="1">
      <alignment horizontal="right" vertical="distributed" wrapText="1"/>
    </xf>
    <xf numFmtId="2" fontId="4" fillId="0" borderId="27" xfId="0" applyNumberFormat="1" applyFont="1" applyBorder="1" applyAlignment="1">
      <alignment horizontal="right" vertical="distributed"/>
    </xf>
    <xf numFmtId="2" fontId="4" fillId="0" borderId="28" xfId="0" applyNumberFormat="1" applyFont="1" applyBorder="1" applyAlignment="1">
      <alignment horizontal="right" vertical="distributed"/>
    </xf>
    <xf numFmtId="168" fontId="4" fillId="0" borderId="29" xfId="0" applyNumberFormat="1" applyFont="1" applyBorder="1" applyAlignment="1">
      <alignment horizontal="center" vertical="distributed"/>
    </xf>
    <xf numFmtId="49" fontId="4" fillId="0" borderId="23" xfId="0" applyNumberFormat="1" applyFont="1" applyBorder="1" applyAlignment="1">
      <alignment horizontal="center" vertical="distributed" wrapText="1"/>
    </xf>
    <xf numFmtId="49" fontId="4" fillId="33" borderId="27" xfId="0" applyNumberFormat="1" applyFont="1" applyFill="1" applyBorder="1" applyAlignment="1">
      <alignment horizontal="center" vertical="distributed" wrapText="1"/>
    </xf>
    <xf numFmtId="49" fontId="4" fillId="0" borderId="22" xfId="0" applyNumberFormat="1" applyFont="1" applyBorder="1" applyAlignment="1">
      <alignment horizontal="center" vertical="distributed" wrapText="1"/>
    </xf>
    <xf numFmtId="49" fontId="1" fillId="0" borderId="23" xfId="0" applyNumberFormat="1" applyFont="1" applyBorder="1" applyAlignment="1">
      <alignment horizontal="center" vertical="distributed" wrapText="1"/>
    </xf>
    <xf numFmtId="49" fontId="4" fillId="0" borderId="27" xfId="0" applyNumberFormat="1" applyFont="1" applyBorder="1" applyAlignment="1">
      <alignment vertical="distributed" wrapText="1"/>
    </xf>
    <xf numFmtId="2" fontId="4" fillId="0" borderId="28" xfId="0" applyNumberFormat="1" applyFont="1" applyBorder="1" applyAlignment="1">
      <alignment vertical="distributed" wrapText="1"/>
    </xf>
    <xf numFmtId="2" fontId="4" fillId="0" borderId="28" xfId="0" applyNumberFormat="1" applyFont="1" applyBorder="1" applyAlignment="1">
      <alignment vertical="distributed"/>
    </xf>
    <xf numFmtId="49" fontId="1" fillId="33" borderId="27" xfId="0" applyNumberFormat="1" applyFont="1" applyFill="1" applyBorder="1" applyAlignment="1">
      <alignment vertical="distributed" wrapText="1"/>
    </xf>
    <xf numFmtId="49" fontId="16" fillId="33" borderId="27" xfId="0" applyNumberFormat="1" applyFont="1" applyFill="1" applyBorder="1" applyAlignment="1">
      <alignment vertical="distributed" wrapText="1"/>
    </xf>
    <xf numFmtId="49" fontId="16" fillId="33" borderId="27" xfId="0" applyNumberFormat="1" applyFont="1" applyFill="1" applyBorder="1" applyAlignment="1">
      <alignment horizontal="center" vertical="distributed" wrapText="1"/>
    </xf>
    <xf numFmtId="2" fontId="16" fillId="33" borderId="28" xfId="0" applyNumberFormat="1" applyFont="1" applyFill="1" applyBorder="1" applyAlignment="1">
      <alignment vertical="distributed" wrapText="1"/>
    </xf>
    <xf numFmtId="2" fontId="16" fillId="33" borderId="28" xfId="0" applyNumberFormat="1" applyFont="1" applyFill="1" applyBorder="1" applyAlignment="1">
      <alignment vertical="distributed"/>
    </xf>
    <xf numFmtId="49" fontId="1" fillId="0" borderId="27" xfId="0" applyNumberFormat="1" applyFont="1" applyBorder="1" applyAlignment="1">
      <alignment vertical="distributed" wrapText="1"/>
    </xf>
    <xf numFmtId="49" fontId="16" fillId="0" borderId="27" xfId="0" applyNumberFormat="1" applyFont="1" applyBorder="1" applyAlignment="1">
      <alignment vertical="distributed" wrapText="1"/>
    </xf>
    <xf numFmtId="49" fontId="16" fillId="0" borderId="27" xfId="0" applyNumberFormat="1" applyFont="1" applyBorder="1" applyAlignment="1">
      <alignment horizontal="center" vertical="distributed" wrapText="1"/>
    </xf>
    <xf numFmtId="2" fontId="16" fillId="0" borderId="28" xfId="0" applyNumberFormat="1" applyFont="1" applyBorder="1" applyAlignment="1">
      <alignment vertical="distributed" wrapText="1"/>
    </xf>
    <xf numFmtId="2" fontId="16" fillId="0" borderId="28" xfId="0" applyNumberFormat="1" applyFont="1" applyBorder="1" applyAlignment="1">
      <alignment vertical="distributed"/>
    </xf>
    <xf numFmtId="49" fontId="1" fillId="0" borderId="24" xfId="0" applyNumberFormat="1" applyFont="1" applyBorder="1" applyAlignment="1">
      <alignment vertical="distributed" wrapText="1"/>
    </xf>
    <xf numFmtId="49" fontId="15" fillId="0" borderId="24" xfId="0" applyNumberFormat="1" applyFont="1" applyBorder="1" applyAlignment="1">
      <alignment vertical="distributed" wrapText="1"/>
    </xf>
    <xf numFmtId="2" fontId="16" fillId="33" borderId="28" xfId="0" applyNumberFormat="1" applyFont="1" applyFill="1" applyBorder="1" applyAlignment="1">
      <alignment horizontal="right" vertical="distributed" wrapText="1"/>
    </xf>
    <xf numFmtId="2" fontId="16" fillId="0" borderId="28" xfId="0" applyNumberFormat="1" applyFont="1" applyBorder="1" applyAlignment="1">
      <alignment horizontal="right" vertical="distributed" wrapText="1"/>
    </xf>
    <xf numFmtId="0" fontId="0" fillId="0" borderId="17" xfId="0" applyFont="1" applyBorder="1" applyAlignment="1">
      <alignment horizontal="center" vertical="distributed" wrapText="1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wrapText="1"/>
    </xf>
    <xf numFmtId="2" fontId="6" fillId="0" borderId="27" xfId="0" applyNumberFormat="1" applyFont="1" applyBorder="1" applyAlignment="1">
      <alignment/>
    </xf>
    <xf numFmtId="0" fontId="4" fillId="34" borderId="29" xfId="0" applyNumberFormat="1" applyFont="1" applyFill="1" applyBorder="1" applyAlignment="1">
      <alignment horizontal="center" vertical="distributed"/>
    </xf>
    <xf numFmtId="168" fontId="4" fillId="33" borderId="29" xfId="0" applyNumberFormat="1" applyFont="1" applyFill="1" applyBorder="1" applyAlignment="1">
      <alignment horizontal="center" vertical="distributed"/>
    </xf>
    <xf numFmtId="168" fontId="16" fillId="0" borderId="29" xfId="0" applyNumberFormat="1" applyFont="1" applyBorder="1" applyAlignment="1">
      <alignment horizontal="center" vertical="distributed"/>
    </xf>
    <xf numFmtId="49" fontId="15" fillId="0" borderId="27" xfId="0" applyNumberFormat="1" applyFont="1" applyBorder="1" applyAlignment="1">
      <alignment horizontal="center" vertical="distributed" wrapText="1"/>
    </xf>
    <xf numFmtId="49" fontId="17" fillId="0" borderId="27" xfId="0" applyNumberFormat="1" applyFont="1" applyBorder="1" applyAlignment="1">
      <alignment horizontal="center" vertical="distributed" wrapText="1"/>
    </xf>
    <xf numFmtId="2" fontId="15" fillId="0" borderId="28" xfId="0" applyNumberFormat="1" applyFont="1" applyBorder="1" applyAlignment="1">
      <alignment horizontal="right" vertical="distributed" wrapText="1"/>
    </xf>
    <xf numFmtId="49" fontId="1" fillId="0" borderId="17" xfId="0" applyNumberFormat="1" applyFont="1" applyBorder="1" applyAlignment="1">
      <alignment horizontal="center" vertical="distributed" wrapText="1"/>
    </xf>
    <xf numFmtId="49" fontId="18" fillId="0" borderId="27" xfId="0" applyNumberFormat="1" applyFont="1" applyBorder="1" applyAlignment="1">
      <alignment horizontal="center" vertical="distributed" wrapText="1"/>
    </xf>
    <xf numFmtId="49" fontId="19" fillId="0" borderId="27" xfId="0" applyNumberFormat="1" applyFont="1" applyBorder="1" applyAlignment="1">
      <alignment horizontal="center" vertical="distributed" wrapText="1"/>
    </xf>
    <xf numFmtId="49" fontId="16" fillId="0" borderId="17" xfId="0" applyNumberFormat="1" applyFont="1" applyBorder="1" applyAlignment="1">
      <alignment horizontal="center" vertical="distributed" wrapText="1"/>
    </xf>
    <xf numFmtId="2" fontId="16" fillId="0" borderId="28" xfId="0" applyNumberFormat="1" applyFont="1" applyBorder="1" applyAlignment="1">
      <alignment horizontal="right" vertical="distributed"/>
    </xf>
    <xf numFmtId="49" fontId="16" fillId="0" borderId="24" xfId="0" applyNumberFormat="1" applyFont="1" applyBorder="1" applyAlignment="1">
      <alignment horizontal="center" vertical="distributed" wrapText="1"/>
    </xf>
    <xf numFmtId="49" fontId="20" fillId="0" borderId="27" xfId="0" applyNumberFormat="1" applyFont="1" applyBorder="1" applyAlignment="1">
      <alignment horizontal="center" vertical="distributed" wrapText="1"/>
    </xf>
    <xf numFmtId="49" fontId="1" fillId="33" borderId="17" xfId="0" applyNumberFormat="1" applyFont="1" applyFill="1" applyBorder="1" applyAlignment="1">
      <alignment horizontal="center" vertical="distributed" wrapText="1"/>
    </xf>
    <xf numFmtId="2" fontId="1" fillId="33" borderId="18" xfId="0" applyNumberFormat="1" applyFont="1" applyFill="1" applyBorder="1" applyAlignment="1">
      <alignment horizontal="right" wrapText="1"/>
    </xf>
    <xf numFmtId="49" fontId="15" fillId="0" borderId="22" xfId="0" applyNumberFormat="1" applyFont="1" applyBorder="1" applyAlignment="1">
      <alignment horizontal="center" vertical="distributed" wrapText="1"/>
    </xf>
    <xf numFmtId="49" fontId="15" fillId="33" borderId="27" xfId="0" applyNumberFormat="1" applyFont="1" applyFill="1" applyBorder="1" applyAlignment="1">
      <alignment horizontal="center" vertical="distributed" wrapText="1"/>
    </xf>
    <xf numFmtId="49" fontId="15" fillId="0" borderId="17" xfId="0" applyNumberFormat="1" applyFont="1" applyBorder="1" applyAlignment="1">
      <alignment horizontal="center" vertical="distributed" wrapText="1"/>
    </xf>
    <xf numFmtId="168" fontId="15" fillId="0" borderId="29" xfId="0" applyNumberFormat="1" applyFont="1" applyBorder="1" applyAlignment="1">
      <alignment horizontal="center" vertical="distributed"/>
    </xf>
    <xf numFmtId="49" fontId="4" fillId="0" borderId="17" xfId="0" applyNumberFormat="1" applyFont="1" applyBorder="1" applyAlignment="1">
      <alignment horizontal="center" vertical="distributed" wrapText="1"/>
    </xf>
    <xf numFmtId="49" fontId="4" fillId="0" borderId="30" xfId="0" applyNumberFormat="1" applyFont="1" applyBorder="1" applyAlignment="1">
      <alignment horizontal="center" vertical="distributed" wrapText="1"/>
    </xf>
    <xf numFmtId="2" fontId="4" fillId="0" borderId="31" xfId="0" applyNumberFormat="1" applyFont="1" applyBorder="1" applyAlignment="1">
      <alignment horizontal="right" vertical="distributed" wrapText="1"/>
    </xf>
    <xf numFmtId="2" fontId="4" fillId="0" borderId="31" xfId="0" applyNumberFormat="1" applyFont="1" applyBorder="1" applyAlignment="1">
      <alignment horizontal="right" vertical="distributed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distributed" wrapText="1"/>
    </xf>
    <xf numFmtId="0" fontId="21" fillId="0" borderId="0" xfId="0" applyFont="1" applyAlignment="1">
      <alignment/>
    </xf>
    <xf numFmtId="49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/>
    </xf>
    <xf numFmtId="49" fontId="22" fillId="0" borderId="23" xfId="0" applyNumberFormat="1" applyFont="1" applyBorder="1" applyAlignment="1">
      <alignment horizontal="center" vertical="distributed" wrapText="1"/>
    </xf>
    <xf numFmtId="168" fontId="16" fillId="33" borderId="29" xfId="0" applyNumberFormat="1" applyFont="1" applyFill="1" applyBorder="1" applyAlignment="1">
      <alignment horizontal="center" vertical="distributed"/>
    </xf>
    <xf numFmtId="49" fontId="1" fillId="0" borderId="17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right" vertical="distributed" wrapText="1"/>
    </xf>
    <xf numFmtId="168" fontId="1" fillId="0" borderId="19" xfId="0" applyNumberFormat="1" applyFont="1" applyBorder="1" applyAlignment="1">
      <alignment horizontal="center" vertical="distributed" wrapText="1"/>
    </xf>
    <xf numFmtId="2" fontId="4" fillId="0" borderId="32" xfId="0" applyNumberFormat="1" applyFont="1" applyBorder="1" applyAlignment="1">
      <alignment horizontal="right" vertical="distributed" wrapText="1"/>
    </xf>
    <xf numFmtId="2" fontId="4" fillId="0" borderId="23" xfId="0" applyNumberFormat="1" applyFont="1" applyBorder="1" applyAlignment="1">
      <alignment horizontal="right" vertical="distributed"/>
    </xf>
    <xf numFmtId="2" fontId="4" fillId="0" borderId="32" xfId="0" applyNumberFormat="1" applyFont="1" applyBorder="1" applyAlignment="1">
      <alignment horizontal="right" vertical="distributed"/>
    </xf>
    <xf numFmtId="168" fontId="4" fillId="0" borderId="27" xfId="0" applyNumberFormat="1" applyFont="1" applyBorder="1" applyAlignment="1">
      <alignment horizontal="center" vertical="distributed" wrapText="1"/>
    </xf>
    <xf numFmtId="0" fontId="1" fillId="0" borderId="27" xfId="0" applyFont="1" applyBorder="1" applyAlignment="1">
      <alignment/>
    </xf>
    <xf numFmtId="49" fontId="16" fillId="0" borderId="27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right" vertical="center"/>
    </xf>
    <xf numFmtId="2" fontId="4" fillId="0" borderId="27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/>
    </xf>
    <xf numFmtId="49" fontId="16" fillId="0" borderId="23" xfId="0" applyNumberFormat="1" applyFont="1" applyBorder="1" applyAlignment="1">
      <alignment horizontal="center" vertical="distributed" wrapText="1"/>
    </xf>
    <xf numFmtId="49" fontId="7" fillId="0" borderId="23" xfId="0" applyNumberFormat="1" applyFont="1" applyBorder="1" applyAlignment="1">
      <alignment horizontal="center" vertical="distributed" wrapText="1"/>
    </xf>
    <xf numFmtId="2" fontId="16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/>
    </xf>
    <xf numFmtId="2" fontId="4" fillId="0" borderId="23" xfId="0" applyNumberFormat="1" applyFont="1" applyBorder="1" applyAlignment="1">
      <alignment horizontal="right" vertical="center"/>
    </xf>
    <xf numFmtId="168" fontId="16" fillId="0" borderId="27" xfId="0" applyNumberFormat="1" applyFont="1" applyBorder="1" applyAlignment="1">
      <alignment horizontal="center" vertical="distributed" wrapText="1"/>
    </xf>
    <xf numFmtId="49" fontId="1" fillId="33" borderId="27" xfId="0" applyNumberFormat="1" applyFont="1" applyFill="1" applyBorder="1" applyAlignment="1">
      <alignment horizontal="center" wrapText="1"/>
    </xf>
    <xf numFmtId="168" fontId="1" fillId="33" borderId="29" xfId="0" applyNumberFormat="1" applyFont="1" applyFill="1" applyBorder="1" applyAlignment="1">
      <alignment horizontal="center" vertical="distributed" wrapText="1"/>
    </xf>
    <xf numFmtId="49" fontId="70" fillId="0" borderId="20" xfId="0" applyNumberFormat="1" applyFont="1" applyBorder="1" applyAlignment="1">
      <alignment horizontal="center" vertical="distributed" wrapText="1"/>
    </xf>
    <xf numFmtId="49" fontId="1" fillId="35" borderId="23" xfId="0" applyNumberFormat="1" applyFont="1" applyFill="1" applyBorder="1" applyAlignment="1">
      <alignment horizontal="right" vertical="distributed" wrapText="1"/>
    </xf>
    <xf numFmtId="49" fontId="1" fillId="35" borderId="23" xfId="0" applyNumberFormat="1" applyFont="1" applyFill="1" applyBorder="1" applyAlignment="1">
      <alignment horizontal="center" vertical="distributed" wrapText="1"/>
    </xf>
    <xf numFmtId="2" fontId="1" fillId="35" borderId="23" xfId="0" applyNumberFormat="1" applyFont="1" applyFill="1" applyBorder="1" applyAlignment="1">
      <alignment vertical="distributed" wrapText="1"/>
    </xf>
    <xf numFmtId="49" fontId="15" fillId="35" borderId="23" xfId="0" applyNumberFormat="1" applyFont="1" applyFill="1" applyBorder="1" applyAlignment="1">
      <alignment horizontal="right" vertical="distributed" wrapText="1"/>
    </xf>
    <xf numFmtId="49" fontId="15" fillId="35" borderId="23" xfId="0" applyNumberFormat="1" applyFont="1" applyFill="1" applyBorder="1" applyAlignment="1">
      <alignment horizontal="center" vertical="distributed" wrapText="1"/>
    </xf>
    <xf numFmtId="2" fontId="15" fillId="35" borderId="23" xfId="0" applyNumberFormat="1" applyFont="1" applyFill="1" applyBorder="1" applyAlignment="1">
      <alignment vertical="distributed" wrapText="1"/>
    </xf>
    <xf numFmtId="168" fontId="16" fillId="33" borderId="27" xfId="0" applyNumberFormat="1" applyFont="1" applyFill="1" applyBorder="1" applyAlignment="1">
      <alignment horizontal="center" vertical="distributed" wrapText="1"/>
    </xf>
    <xf numFmtId="168" fontId="4" fillId="35" borderId="23" xfId="0" applyNumberFormat="1" applyFont="1" applyFill="1" applyBorder="1" applyAlignment="1">
      <alignment horizontal="center" vertical="distributed" wrapText="1"/>
    </xf>
    <xf numFmtId="49" fontId="1" fillId="33" borderId="23" xfId="0" applyNumberFormat="1" applyFont="1" applyFill="1" applyBorder="1" applyAlignment="1">
      <alignment horizontal="right" vertical="distributed" wrapText="1"/>
    </xf>
    <xf numFmtId="49" fontId="1" fillId="33" borderId="23" xfId="0" applyNumberFormat="1" applyFont="1" applyFill="1" applyBorder="1" applyAlignment="1">
      <alignment horizontal="center" vertical="distributed" wrapText="1"/>
    </xf>
    <xf numFmtId="2" fontId="1" fillId="33" borderId="23" xfId="0" applyNumberFormat="1" applyFont="1" applyFill="1" applyBorder="1" applyAlignment="1">
      <alignment vertical="distributed" wrapText="1"/>
    </xf>
    <xf numFmtId="49" fontId="16" fillId="0" borderId="27" xfId="0" applyNumberFormat="1" applyFont="1" applyFill="1" applyBorder="1" applyAlignment="1">
      <alignment horizontal="center" vertical="distributed" wrapText="1"/>
    </xf>
    <xf numFmtId="49" fontId="4" fillId="0" borderId="23" xfId="0" applyNumberFormat="1" applyFont="1" applyFill="1" applyBorder="1" applyAlignment="1">
      <alignment horizontal="center" vertical="distributed" wrapText="1"/>
    </xf>
    <xf numFmtId="49" fontId="1" fillId="0" borderId="23" xfId="0" applyNumberFormat="1" applyFont="1" applyFill="1" applyBorder="1" applyAlignment="1">
      <alignment horizontal="center" vertical="distributed" wrapText="1"/>
    </xf>
    <xf numFmtId="2" fontId="16" fillId="0" borderId="27" xfId="0" applyNumberFormat="1" applyFont="1" applyFill="1" applyBorder="1" applyAlignment="1">
      <alignment vertical="distributed" wrapText="1"/>
    </xf>
    <xf numFmtId="168" fontId="1" fillId="0" borderId="27" xfId="0" applyNumberFormat="1" applyFont="1" applyBorder="1" applyAlignment="1">
      <alignment horizontal="center" vertical="distributed" wrapText="1"/>
    </xf>
    <xf numFmtId="49" fontId="16" fillId="0" borderId="23" xfId="0" applyNumberFormat="1" applyFont="1" applyFill="1" applyBorder="1" applyAlignment="1">
      <alignment horizontal="center" vertical="distributed" wrapText="1"/>
    </xf>
    <xf numFmtId="49" fontId="4" fillId="0" borderId="27" xfId="0" applyNumberFormat="1" applyFont="1" applyFill="1" applyBorder="1" applyAlignment="1">
      <alignment horizontal="center" vertical="distributed" wrapText="1"/>
    </xf>
    <xf numFmtId="49" fontId="4" fillId="0" borderId="27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vertical="distributed" wrapText="1"/>
    </xf>
    <xf numFmtId="168" fontId="15" fillId="0" borderId="19" xfId="0" applyNumberFormat="1" applyFont="1" applyBorder="1" applyAlignment="1">
      <alignment horizontal="center" vertical="distributed" wrapText="1"/>
    </xf>
    <xf numFmtId="49" fontId="1" fillId="35" borderId="20" xfId="0" applyNumberFormat="1" applyFont="1" applyFill="1" applyBorder="1" applyAlignment="1">
      <alignment horizontal="center" vertical="distributed" wrapText="1"/>
    </xf>
    <xf numFmtId="49" fontId="7" fillId="35" borderId="20" xfId="0" applyNumberFormat="1" applyFont="1" applyFill="1" applyBorder="1" applyAlignment="1">
      <alignment horizontal="center" vertical="distributed" wrapText="1"/>
    </xf>
    <xf numFmtId="2" fontId="1" fillId="0" borderId="28" xfId="0" applyNumberFormat="1" applyFont="1" applyBorder="1" applyAlignment="1">
      <alignment vertical="distributed" wrapText="1"/>
    </xf>
    <xf numFmtId="49" fontId="15" fillId="0" borderId="33" xfId="0" applyNumberFormat="1" applyFont="1" applyBorder="1" applyAlignment="1">
      <alignment horizontal="center" vertical="distributed" wrapText="1"/>
    </xf>
    <xf numFmtId="168" fontId="4" fillId="0" borderId="19" xfId="0" applyNumberFormat="1" applyFont="1" applyBorder="1" applyAlignment="1">
      <alignment horizontal="center" vertical="distributed" wrapText="1"/>
    </xf>
    <xf numFmtId="2" fontId="4" fillId="0" borderId="27" xfId="0" applyNumberFormat="1" applyFont="1" applyBorder="1" applyAlignment="1">
      <alignment vertical="distributed"/>
    </xf>
    <xf numFmtId="2" fontId="4" fillId="0" borderId="27" xfId="0" applyNumberFormat="1" applyFont="1" applyFill="1" applyBorder="1" applyAlignment="1">
      <alignment vertical="distributed"/>
    </xf>
    <xf numFmtId="49" fontId="4" fillId="0" borderId="30" xfId="0" applyNumberFormat="1" applyFont="1" applyBorder="1" applyAlignment="1">
      <alignment horizontal="center" wrapText="1"/>
    </xf>
    <xf numFmtId="2" fontId="4" fillId="0" borderId="31" xfId="0" applyNumberFormat="1" applyFont="1" applyBorder="1" applyAlignment="1">
      <alignment vertical="distributed" wrapText="1"/>
    </xf>
    <xf numFmtId="2" fontId="1" fillId="0" borderId="18" xfId="0" applyNumberFormat="1" applyFont="1" applyBorder="1" applyAlignment="1">
      <alignment vertical="distributed" wrapText="1"/>
    </xf>
    <xf numFmtId="168" fontId="1" fillId="0" borderId="34" xfId="0" applyNumberFormat="1" applyFont="1" applyBorder="1" applyAlignment="1">
      <alignment horizontal="center" vertical="distributed" wrapText="1"/>
    </xf>
    <xf numFmtId="2" fontId="4" fillId="0" borderId="32" xfId="0" applyNumberFormat="1" applyFont="1" applyBorder="1" applyAlignment="1">
      <alignment vertical="distributed" wrapText="1"/>
    </xf>
    <xf numFmtId="168" fontId="4" fillId="0" borderId="34" xfId="0" applyNumberFormat="1" applyFont="1" applyBorder="1" applyAlignment="1">
      <alignment horizontal="center" vertical="distributed" wrapText="1"/>
    </xf>
    <xf numFmtId="49" fontId="15" fillId="0" borderId="24" xfId="0" applyNumberFormat="1" applyFont="1" applyBorder="1" applyAlignment="1">
      <alignment horizontal="center" vertical="distributed" wrapText="1"/>
    </xf>
    <xf numFmtId="168" fontId="4" fillId="0" borderId="19" xfId="0" applyNumberFormat="1" applyFont="1" applyBorder="1" applyAlignment="1">
      <alignment horizontal="center" vertical="distributed"/>
    </xf>
    <xf numFmtId="0" fontId="21" fillId="0" borderId="27" xfId="0" applyFont="1" applyBorder="1" applyAlignment="1">
      <alignment wrapText="1"/>
    </xf>
    <xf numFmtId="168" fontId="4" fillId="0" borderId="34" xfId="0" applyNumberFormat="1" applyFont="1" applyBorder="1" applyAlignment="1">
      <alignment horizontal="center" vertical="distributed"/>
    </xf>
    <xf numFmtId="49" fontId="7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vertical="distributed" wrapText="1"/>
    </xf>
    <xf numFmtId="2" fontId="4" fillId="0" borderId="17" xfId="0" applyNumberFormat="1" applyFont="1" applyBorder="1" applyAlignment="1">
      <alignment vertical="distributed"/>
    </xf>
    <xf numFmtId="2" fontId="1" fillId="0" borderId="28" xfId="0" applyNumberFormat="1" applyFont="1" applyBorder="1" applyAlignment="1">
      <alignment vertical="distributed"/>
    </xf>
    <xf numFmtId="49" fontId="4" fillId="0" borderId="27" xfId="0" applyNumberFormat="1" applyFont="1" applyBorder="1" applyAlignment="1" applyProtection="1">
      <alignment horizontal="center" vertical="distributed" wrapText="1"/>
      <protection locked="0"/>
    </xf>
    <xf numFmtId="2" fontId="4" fillId="0" borderId="27" xfId="0" applyNumberFormat="1" applyFont="1" applyBorder="1" applyAlignment="1">
      <alignment vertical="distributed" wrapText="1"/>
    </xf>
    <xf numFmtId="2" fontId="1" fillId="33" borderId="18" xfId="0" applyNumberFormat="1" applyFont="1" applyFill="1" applyBorder="1" applyAlignment="1">
      <alignment vertical="distributed" wrapText="1"/>
    </xf>
    <xf numFmtId="168" fontId="1" fillId="33" borderId="19" xfId="0" applyNumberFormat="1" applyFont="1" applyFill="1" applyBorder="1" applyAlignment="1">
      <alignment horizontal="center" vertical="distributed" wrapText="1"/>
    </xf>
    <xf numFmtId="49" fontId="7" fillId="0" borderId="27" xfId="0" applyNumberFormat="1" applyFont="1" applyBorder="1" applyAlignment="1">
      <alignment horizontal="center" vertical="distributed" wrapText="1"/>
    </xf>
    <xf numFmtId="2" fontId="1" fillId="33" borderId="18" xfId="0" applyNumberFormat="1" applyFont="1" applyFill="1" applyBorder="1" applyAlignment="1">
      <alignment vertical="distributed"/>
    </xf>
    <xf numFmtId="2" fontId="7" fillId="33" borderId="18" xfId="0" applyNumberFormat="1" applyFont="1" applyFill="1" applyBorder="1" applyAlignment="1">
      <alignment vertical="distributed"/>
    </xf>
    <xf numFmtId="2" fontId="7" fillId="34" borderId="18" xfId="0" applyNumberFormat="1" applyFont="1" applyFill="1" applyBorder="1" applyAlignment="1">
      <alignment vertical="distributed"/>
    </xf>
    <xf numFmtId="2" fontId="15" fillId="0" borderId="28" xfId="0" applyNumberFormat="1" applyFont="1" applyBorder="1" applyAlignment="1">
      <alignment vertical="distributed"/>
    </xf>
    <xf numFmtId="49" fontId="1" fillId="0" borderId="27" xfId="0" applyNumberFormat="1" applyFont="1" applyBorder="1" applyAlignment="1">
      <alignment horizontal="center" vertical="distributed"/>
    </xf>
    <xf numFmtId="49" fontId="4" fillId="0" borderId="27" xfId="0" applyNumberFormat="1" applyFont="1" applyBorder="1" applyAlignment="1">
      <alignment horizontal="center" vertical="distributed"/>
    </xf>
    <xf numFmtId="49" fontId="2" fillId="0" borderId="30" xfId="0" applyNumberFormat="1" applyFont="1" applyBorder="1" applyAlignment="1">
      <alignment horizontal="center" vertical="distributed" wrapText="1"/>
    </xf>
    <xf numFmtId="2" fontId="4" fillId="0" borderId="31" xfId="0" applyNumberFormat="1" applyFont="1" applyBorder="1" applyAlignment="1">
      <alignment vertical="distributed"/>
    </xf>
    <xf numFmtId="2" fontId="4" fillId="0" borderId="30" xfId="0" applyNumberFormat="1" applyFont="1" applyBorder="1" applyAlignment="1">
      <alignment vertical="distributed"/>
    </xf>
    <xf numFmtId="49" fontId="1" fillId="33" borderId="16" xfId="0" applyNumberFormat="1" applyFont="1" applyFill="1" applyBorder="1" applyAlignment="1">
      <alignment horizontal="center" vertical="distributed" wrapText="1"/>
    </xf>
    <xf numFmtId="49" fontId="7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2" fontId="4" fillId="0" borderId="28" xfId="0" applyNumberFormat="1" applyFont="1" applyFill="1" applyBorder="1" applyAlignment="1">
      <alignment vertical="distributed" wrapText="1"/>
    </xf>
    <xf numFmtId="2" fontId="16" fillId="0" borderId="32" xfId="0" applyNumberFormat="1" applyFont="1" applyBorder="1" applyAlignment="1">
      <alignment vertical="distributed" wrapText="1"/>
    </xf>
    <xf numFmtId="168" fontId="16" fillId="0" borderId="34" xfId="0" applyNumberFormat="1" applyFont="1" applyBorder="1" applyAlignment="1">
      <alignment horizontal="center" vertical="distributed"/>
    </xf>
    <xf numFmtId="2" fontId="1" fillId="0" borderId="32" xfId="0" applyNumberFormat="1" applyFont="1" applyBorder="1" applyAlignment="1">
      <alignment vertical="distributed" wrapText="1"/>
    </xf>
    <xf numFmtId="49" fontId="20" fillId="0" borderId="23" xfId="0" applyNumberFormat="1" applyFont="1" applyBorder="1" applyAlignment="1">
      <alignment horizontal="center" vertical="distributed" wrapText="1"/>
    </xf>
    <xf numFmtId="49" fontId="4" fillId="0" borderId="23" xfId="0" applyNumberFormat="1" applyFont="1" applyBorder="1" applyAlignment="1">
      <alignment horizontal="center" wrapText="1"/>
    </xf>
    <xf numFmtId="2" fontId="1" fillId="33" borderId="28" xfId="0" applyNumberFormat="1" applyFont="1" applyFill="1" applyBorder="1" applyAlignment="1">
      <alignment vertical="distributed" wrapText="1"/>
    </xf>
    <xf numFmtId="49" fontId="16" fillId="34" borderId="27" xfId="0" applyNumberFormat="1" applyFont="1" applyFill="1" applyBorder="1" applyAlignment="1">
      <alignment horizontal="center" vertical="distributed" wrapText="1"/>
    </xf>
    <xf numFmtId="49" fontId="16" fillId="34" borderId="27" xfId="0" applyNumberFormat="1" applyFont="1" applyFill="1" applyBorder="1" applyAlignment="1">
      <alignment horizontal="center" wrapText="1"/>
    </xf>
    <xf numFmtId="2" fontId="16" fillId="34" borderId="28" xfId="0" applyNumberFormat="1" applyFont="1" applyFill="1" applyBorder="1" applyAlignment="1">
      <alignment vertical="distributed" wrapText="1"/>
    </xf>
    <xf numFmtId="168" fontId="16" fillId="36" borderId="34" xfId="0" applyNumberFormat="1" applyFont="1" applyFill="1" applyBorder="1" applyAlignment="1">
      <alignment horizontal="center" vertical="distributed"/>
    </xf>
    <xf numFmtId="49" fontId="16" fillId="0" borderId="27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23" fillId="0" borderId="27" xfId="0" applyFont="1" applyBorder="1" applyAlignment="1">
      <alignment/>
    </xf>
    <xf numFmtId="168" fontId="1" fillId="0" borderId="29" xfId="0" applyNumberFormat="1" applyFont="1" applyFill="1" applyBorder="1" applyAlignment="1">
      <alignment horizontal="center" vertical="distributed"/>
    </xf>
    <xf numFmtId="49" fontId="22" fillId="0" borderId="27" xfId="0" applyNumberFormat="1" applyFont="1" applyBorder="1" applyAlignment="1">
      <alignment horizontal="center" vertical="distributed" wrapText="1"/>
    </xf>
    <xf numFmtId="168" fontId="4" fillId="0" borderId="29" xfId="0" applyNumberFormat="1" applyFont="1" applyFill="1" applyBorder="1" applyAlignment="1">
      <alignment horizontal="center" vertical="distributed"/>
    </xf>
    <xf numFmtId="168" fontId="15" fillId="0" borderId="29" xfId="0" applyNumberFormat="1" applyFont="1" applyFill="1" applyBorder="1" applyAlignment="1">
      <alignment horizontal="center" vertical="distributed"/>
    </xf>
    <xf numFmtId="0" fontId="21" fillId="0" borderId="0" xfId="0" applyFont="1" applyAlignment="1">
      <alignment wrapText="1"/>
    </xf>
    <xf numFmtId="2" fontId="7" fillId="0" borderId="28" xfId="0" applyNumberFormat="1" applyFont="1" applyBorder="1" applyAlignment="1">
      <alignment vertical="distributed"/>
    </xf>
    <xf numFmtId="2" fontId="4" fillId="0" borderId="32" xfId="0" applyNumberFormat="1" applyFont="1" applyBorder="1" applyAlignment="1">
      <alignment vertical="distributed"/>
    </xf>
    <xf numFmtId="168" fontId="4" fillId="0" borderId="35" xfId="0" applyNumberFormat="1" applyFont="1" applyBorder="1" applyAlignment="1">
      <alignment horizontal="center" vertical="distributed"/>
    </xf>
    <xf numFmtId="2" fontId="15" fillId="0" borderId="32" xfId="0" applyNumberFormat="1" applyFont="1" applyBorder="1" applyAlignment="1">
      <alignment vertical="distributed"/>
    </xf>
    <xf numFmtId="2" fontId="4" fillId="0" borderId="23" xfId="0" applyNumberFormat="1" applyFont="1" applyBorder="1" applyAlignment="1">
      <alignment vertical="distributed"/>
    </xf>
    <xf numFmtId="49" fontId="1" fillId="34" borderId="26" xfId="0" applyNumberFormat="1" applyFont="1" applyFill="1" applyBorder="1" applyAlignment="1">
      <alignment horizontal="center" vertical="distributed" wrapText="1"/>
    </xf>
    <xf numFmtId="49" fontId="1" fillId="34" borderId="27" xfId="0" applyNumberFormat="1" applyFont="1" applyFill="1" applyBorder="1" applyAlignment="1">
      <alignment horizontal="center" vertical="distributed" wrapText="1"/>
    </xf>
    <xf numFmtId="2" fontId="1" fillId="34" borderId="28" xfId="0" applyNumberFormat="1" applyFont="1" applyFill="1" applyBorder="1" applyAlignment="1">
      <alignment vertical="distributed"/>
    </xf>
    <xf numFmtId="168" fontId="1" fillId="34" borderId="29" xfId="0" applyNumberFormat="1" applyFont="1" applyFill="1" applyBorder="1" applyAlignment="1">
      <alignment horizontal="center" vertical="distributed"/>
    </xf>
    <xf numFmtId="0" fontId="24" fillId="0" borderId="27" xfId="0" applyFont="1" applyBorder="1" applyAlignment="1">
      <alignment vertical="distributed"/>
    </xf>
    <xf numFmtId="2" fontId="16" fillId="0" borderId="32" xfId="0" applyNumberFormat="1" applyFont="1" applyBorder="1" applyAlignment="1">
      <alignment vertical="distributed"/>
    </xf>
    <xf numFmtId="49" fontId="2" fillId="0" borderId="27" xfId="0" applyNumberFormat="1" applyFont="1" applyBorder="1" applyAlignment="1">
      <alignment horizontal="center" vertical="distributed" wrapText="1"/>
    </xf>
    <xf numFmtId="0" fontId="0" fillId="0" borderId="23" xfId="0" applyFont="1" applyBorder="1" applyAlignment="1">
      <alignment/>
    </xf>
    <xf numFmtId="49" fontId="2" fillId="0" borderId="23" xfId="0" applyNumberFormat="1" applyFont="1" applyBorder="1" applyAlignment="1">
      <alignment horizontal="center" vertical="distributed" wrapText="1"/>
    </xf>
    <xf numFmtId="168" fontId="1" fillId="0" borderId="19" xfId="0" applyNumberFormat="1" applyFont="1" applyBorder="1" applyAlignment="1">
      <alignment horizontal="center" vertical="distributed"/>
    </xf>
    <xf numFmtId="168" fontId="4" fillId="0" borderId="27" xfId="0" applyNumberFormat="1" applyFont="1" applyBorder="1" applyAlignment="1">
      <alignment horizontal="center" vertical="distributed"/>
    </xf>
    <xf numFmtId="2" fontId="1" fillId="0" borderId="32" xfId="0" applyNumberFormat="1" applyFont="1" applyFill="1" applyBorder="1" applyAlignment="1">
      <alignment vertical="distributed" wrapText="1"/>
    </xf>
    <xf numFmtId="2" fontId="1" fillId="0" borderId="32" xfId="0" applyNumberFormat="1" applyFont="1" applyFill="1" applyBorder="1" applyAlignment="1">
      <alignment vertical="distributed"/>
    </xf>
    <xf numFmtId="168" fontId="16" fillId="0" borderId="27" xfId="0" applyNumberFormat="1" applyFont="1" applyFill="1" applyBorder="1" applyAlignment="1">
      <alignment horizontal="center" vertical="distributed"/>
    </xf>
    <xf numFmtId="49" fontId="7" fillId="0" borderId="23" xfId="0" applyNumberFormat="1" applyFont="1" applyFill="1" applyBorder="1" applyAlignment="1">
      <alignment horizontal="center" vertical="distributed" wrapText="1"/>
    </xf>
    <xf numFmtId="2" fontId="15" fillId="0" borderId="32" xfId="0" applyNumberFormat="1" applyFont="1" applyFill="1" applyBorder="1" applyAlignment="1">
      <alignment vertical="distributed" wrapText="1"/>
    </xf>
    <xf numFmtId="2" fontId="15" fillId="0" borderId="32" xfId="0" applyNumberFormat="1" applyFont="1" applyFill="1" applyBorder="1" applyAlignment="1">
      <alignment vertical="distributed"/>
    </xf>
    <xf numFmtId="168" fontId="4" fillId="0" borderId="27" xfId="0" applyNumberFormat="1" applyFont="1" applyFill="1" applyBorder="1" applyAlignment="1">
      <alignment horizontal="center" vertical="distributed"/>
    </xf>
    <xf numFmtId="49" fontId="2" fillId="0" borderId="23" xfId="0" applyNumberFormat="1" applyFont="1" applyFill="1" applyBorder="1" applyAlignment="1">
      <alignment horizontal="center" vertical="distributed" wrapText="1"/>
    </xf>
    <xf numFmtId="2" fontId="4" fillId="0" borderId="32" xfId="0" applyNumberFormat="1" applyFont="1" applyFill="1" applyBorder="1" applyAlignment="1">
      <alignment vertical="distributed" wrapText="1"/>
    </xf>
    <xf numFmtId="2" fontId="4" fillId="0" borderId="32" xfId="0" applyNumberFormat="1" applyFont="1" applyFill="1" applyBorder="1" applyAlignment="1">
      <alignment vertical="distributed"/>
    </xf>
    <xf numFmtId="2" fontId="16" fillId="0" borderId="32" xfId="0" applyNumberFormat="1" applyFont="1" applyFill="1" applyBorder="1" applyAlignment="1">
      <alignment vertical="distributed" wrapText="1"/>
    </xf>
    <xf numFmtId="2" fontId="16" fillId="0" borderId="32" xfId="0" applyNumberFormat="1" applyFont="1" applyFill="1" applyBorder="1" applyAlignment="1">
      <alignment vertical="distributed"/>
    </xf>
    <xf numFmtId="0" fontId="5" fillId="0" borderId="27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2" fontId="6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  <xf numFmtId="168" fontId="7" fillId="0" borderId="27" xfId="0" applyNumberFormat="1" applyFont="1" applyFill="1" applyBorder="1" applyAlignment="1">
      <alignment horizontal="center" vertical="distributed"/>
    </xf>
    <xf numFmtId="168" fontId="2" fillId="0" borderId="27" xfId="0" applyNumberFormat="1" applyFont="1" applyFill="1" applyBorder="1" applyAlignment="1">
      <alignment horizontal="center" vertical="distributed"/>
    </xf>
    <xf numFmtId="2" fontId="25" fillId="0" borderId="27" xfId="0" applyNumberFormat="1" applyFont="1" applyBorder="1" applyAlignment="1">
      <alignment vertical="center"/>
    </xf>
    <xf numFmtId="2" fontId="16" fillId="0" borderId="27" xfId="0" applyNumberFormat="1" applyFont="1" applyBorder="1" applyAlignment="1">
      <alignment vertical="center"/>
    </xf>
    <xf numFmtId="168" fontId="16" fillId="0" borderId="27" xfId="0" applyNumberFormat="1" applyFont="1" applyBorder="1" applyAlignment="1">
      <alignment horizontal="center" vertical="distributed"/>
    </xf>
    <xf numFmtId="49" fontId="2" fillId="0" borderId="23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vertical="distributed"/>
    </xf>
    <xf numFmtId="49" fontId="2" fillId="33" borderId="23" xfId="0" applyNumberFormat="1" applyFont="1" applyFill="1" applyBorder="1" applyAlignment="1">
      <alignment horizontal="center" vertical="distributed" wrapText="1"/>
    </xf>
    <xf numFmtId="49" fontId="4" fillId="33" borderId="23" xfId="0" applyNumberFormat="1" applyFont="1" applyFill="1" applyBorder="1" applyAlignment="1">
      <alignment horizontal="center" vertical="distributed" wrapText="1"/>
    </xf>
    <xf numFmtId="49" fontId="16" fillId="33" borderId="23" xfId="0" applyNumberFormat="1" applyFont="1" applyFill="1" applyBorder="1" applyAlignment="1">
      <alignment horizontal="center" vertical="distributed" wrapText="1"/>
    </xf>
    <xf numFmtId="2" fontId="1" fillId="33" borderId="32" xfId="0" applyNumberFormat="1" applyFont="1" applyFill="1" applyBorder="1" applyAlignment="1">
      <alignment vertical="distributed" wrapText="1"/>
    </xf>
    <xf numFmtId="2" fontId="1" fillId="33" borderId="32" xfId="0" applyNumberFormat="1" applyFont="1" applyFill="1" applyBorder="1" applyAlignment="1">
      <alignment vertical="distributed"/>
    </xf>
    <xf numFmtId="168" fontId="16" fillId="33" borderId="27" xfId="0" applyNumberFormat="1" applyFont="1" applyFill="1" applyBorder="1" applyAlignment="1">
      <alignment horizontal="center" vertical="distributed"/>
    </xf>
    <xf numFmtId="49" fontId="1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vertical="center" wrapText="1"/>
    </xf>
    <xf numFmtId="2" fontId="16" fillId="0" borderId="28" xfId="0" applyNumberFormat="1" applyFont="1" applyFill="1" applyBorder="1" applyAlignment="1">
      <alignment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49" fontId="16" fillId="33" borderId="27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vertical="center" wrapText="1"/>
    </xf>
    <xf numFmtId="168" fontId="16" fillId="34" borderId="17" xfId="0" applyNumberFormat="1" applyFont="1" applyFill="1" applyBorder="1" applyAlignment="1">
      <alignment horizontal="center" vertical="distributed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wrapText="1"/>
    </xf>
    <xf numFmtId="2" fontId="15" fillId="0" borderId="28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vertical="center" wrapText="1"/>
    </xf>
    <xf numFmtId="2" fontId="4" fillId="0" borderId="32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7" fillId="0" borderId="36" xfId="0" applyNumberFormat="1" applyFont="1" applyBorder="1" applyAlignment="1">
      <alignment vertical="center" wrapText="1"/>
    </xf>
    <xf numFmtId="2" fontId="0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49" fontId="7" fillId="0" borderId="23" xfId="0" applyNumberFormat="1" applyFont="1" applyFill="1" applyBorder="1" applyAlignment="1">
      <alignment horizontal="center" vertical="distributed" wrapText="1"/>
    </xf>
    <xf numFmtId="49" fontId="7" fillId="0" borderId="24" xfId="0" applyNumberFormat="1" applyFont="1" applyFill="1" applyBorder="1" applyAlignment="1">
      <alignment horizontal="center" vertical="distributed" wrapText="1"/>
    </xf>
    <xf numFmtId="0" fontId="0" fillId="0" borderId="17" xfId="0" applyBorder="1" applyAlignment="1">
      <alignment horizontal="center" vertical="distributed" wrapText="1"/>
    </xf>
    <xf numFmtId="49" fontId="16" fillId="0" borderId="23" xfId="0" applyNumberFormat="1" applyFont="1" applyBorder="1" applyAlignment="1">
      <alignment horizontal="center" vertical="distributed" wrapText="1"/>
    </xf>
    <xf numFmtId="0" fontId="0" fillId="0" borderId="24" xfId="0" applyFont="1" applyBorder="1" applyAlignment="1">
      <alignment horizontal="center" vertical="distributed" wrapText="1"/>
    </xf>
    <xf numFmtId="0" fontId="0" fillId="0" borderId="17" xfId="0" applyFont="1" applyBorder="1" applyAlignment="1">
      <alignment horizontal="center" vertical="distributed" wrapText="1"/>
    </xf>
    <xf numFmtId="49" fontId="4" fillId="0" borderId="23" xfId="0" applyNumberFormat="1" applyFont="1" applyBorder="1" applyAlignment="1">
      <alignment horizontal="center" vertical="distributed" wrapText="1"/>
    </xf>
    <xf numFmtId="49" fontId="71" fillId="0" borderId="22" xfId="0" applyNumberFormat="1" applyFont="1" applyBorder="1" applyAlignment="1">
      <alignment horizontal="center" vertical="distributed" wrapText="1"/>
    </xf>
    <xf numFmtId="0" fontId="72" fillId="0" borderId="20" xfId="0" applyFont="1" applyBorder="1" applyAlignment="1">
      <alignment horizontal="center" vertical="distributed" wrapText="1"/>
    </xf>
    <xf numFmtId="0" fontId="72" fillId="0" borderId="16" xfId="0" applyFont="1" applyBorder="1" applyAlignment="1">
      <alignment horizontal="center" vertical="distributed" wrapText="1"/>
    </xf>
    <xf numFmtId="49" fontId="2" fillId="0" borderId="23" xfId="0" applyNumberFormat="1" applyFont="1" applyBorder="1" applyAlignment="1">
      <alignment horizontal="center" vertical="distributed" wrapText="1"/>
    </xf>
    <xf numFmtId="49" fontId="2" fillId="0" borderId="24" xfId="0" applyNumberFormat="1" applyFont="1" applyBorder="1" applyAlignment="1">
      <alignment horizontal="center" vertical="distributed" wrapText="1"/>
    </xf>
    <xf numFmtId="49" fontId="2" fillId="0" borderId="17" xfId="0" applyNumberFormat="1" applyFont="1" applyBorder="1" applyAlignment="1">
      <alignment horizontal="center" vertical="distributed" wrapText="1"/>
    </xf>
    <xf numFmtId="49" fontId="1" fillId="34" borderId="23" xfId="0" applyNumberFormat="1" applyFont="1" applyFill="1" applyBorder="1" applyAlignment="1">
      <alignment horizontal="center" vertical="distributed" wrapText="1"/>
    </xf>
    <xf numFmtId="49" fontId="1" fillId="34" borderId="17" xfId="0" applyNumberFormat="1" applyFont="1" applyFill="1" applyBorder="1" applyAlignment="1">
      <alignment horizontal="center" vertical="distributed" wrapText="1"/>
    </xf>
    <xf numFmtId="0" fontId="75" fillId="0" borderId="0" xfId="0" applyFont="1" applyAlignment="1">
      <alignment horizontal="left" vertical="center" indent="15"/>
    </xf>
    <xf numFmtId="49" fontId="4" fillId="0" borderId="33" xfId="0" applyNumberFormat="1" applyFont="1" applyBorder="1" applyAlignment="1">
      <alignment horizontal="center" vertical="distributed" wrapText="1"/>
    </xf>
    <xf numFmtId="49" fontId="4" fillId="0" borderId="21" xfId="0" applyNumberFormat="1" applyFont="1" applyBorder="1" applyAlignment="1">
      <alignment horizontal="center" vertical="distributed" wrapText="1"/>
    </xf>
    <xf numFmtId="49" fontId="4" fillId="0" borderId="37" xfId="0" applyNumberFormat="1" applyFont="1" applyBorder="1" applyAlignment="1">
      <alignment horizontal="center" vertical="distributed" wrapText="1"/>
    </xf>
    <xf numFmtId="49" fontId="76" fillId="0" borderId="20" xfId="0" applyNumberFormat="1" applyFont="1" applyFill="1" applyBorder="1" applyAlignment="1">
      <alignment horizontal="center" vertical="center" wrapText="1"/>
    </xf>
    <xf numFmtId="49" fontId="76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70" fillId="0" borderId="20" xfId="0" applyNumberFormat="1" applyFont="1" applyBorder="1" applyAlignment="1">
      <alignment horizontal="center" vertical="distributed" wrapText="1"/>
    </xf>
    <xf numFmtId="0" fontId="7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1" fillId="34" borderId="23" xfId="0" applyNumberFormat="1" applyFont="1" applyFill="1" applyBorder="1" applyAlignment="1">
      <alignment vertical="distributed" wrapText="1"/>
    </xf>
    <xf numFmtId="2" fontId="1" fillId="34" borderId="17" xfId="0" applyNumberFormat="1" applyFont="1" applyFill="1" applyBorder="1" applyAlignment="1">
      <alignment vertical="distributed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49" fontId="15" fillId="0" borderId="23" xfId="0" applyNumberFormat="1" applyFont="1" applyBorder="1" applyAlignment="1">
      <alignment horizontal="center" vertical="distributed" wrapText="1"/>
    </xf>
    <xf numFmtId="49" fontId="74" fillId="0" borderId="22" xfId="0" applyNumberFormat="1" applyFont="1" applyBorder="1" applyAlignment="1">
      <alignment horizontal="center" vertical="distributed" wrapText="1"/>
    </xf>
    <xf numFmtId="49" fontId="74" fillId="0" borderId="20" xfId="0" applyNumberFormat="1" applyFont="1" applyBorder="1" applyAlignment="1">
      <alignment horizontal="center" vertical="distributed" wrapText="1"/>
    </xf>
    <xf numFmtId="49" fontId="4" fillId="0" borderId="17" xfId="0" applyNumberFormat="1" applyFont="1" applyBorder="1" applyAlignment="1">
      <alignment horizontal="center" vertical="distributed" wrapText="1"/>
    </xf>
    <xf numFmtId="49" fontId="5" fillId="0" borderId="0" xfId="0" applyNumberFormat="1" applyFont="1" applyAlignment="1">
      <alignment horizontal="center"/>
    </xf>
    <xf numFmtId="0" fontId="72" fillId="0" borderId="41" xfId="0" applyFont="1" applyBorder="1" applyAlignment="1">
      <alignment/>
    </xf>
    <xf numFmtId="49" fontId="78" fillId="0" borderId="0" xfId="0" applyNumberFormat="1" applyFont="1" applyAlignment="1">
      <alignment horizontal="center"/>
    </xf>
    <xf numFmtId="49" fontId="4" fillId="0" borderId="22" xfId="0" applyNumberFormat="1" applyFont="1" applyBorder="1" applyAlignment="1">
      <alignment vertical="distributed" wrapText="1"/>
    </xf>
    <xf numFmtId="49" fontId="4" fillId="0" borderId="20" xfId="0" applyNumberFormat="1" applyFont="1" applyBorder="1" applyAlignment="1">
      <alignment vertical="distributed" wrapText="1"/>
    </xf>
    <xf numFmtId="0" fontId="0" fillId="0" borderId="20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49" fontId="71" fillId="0" borderId="20" xfId="0" applyNumberFormat="1" applyFont="1" applyBorder="1" applyAlignment="1">
      <alignment horizontal="center" vertical="distributed" wrapText="1"/>
    </xf>
    <xf numFmtId="49" fontId="71" fillId="0" borderId="16" xfId="0" applyNumberFormat="1" applyFont="1" applyBorder="1" applyAlignment="1">
      <alignment horizontal="center" vertical="distributed" wrapText="1"/>
    </xf>
    <xf numFmtId="49" fontId="4" fillId="0" borderId="22" xfId="0" applyNumberFormat="1" applyFont="1" applyBorder="1" applyAlignment="1">
      <alignment horizontal="center" vertical="distributed" wrapText="1"/>
    </xf>
    <xf numFmtId="49" fontId="4" fillId="0" borderId="16" xfId="0" applyNumberFormat="1" applyFont="1" applyBorder="1" applyAlignment="1">
      <alignment horizontal="center" vertical="distributed" wrapText="1"/>
    </xf>
    <xf numFmtId="49" fontId="70" fillId="0" borderId="22" xfId="0" applyNumberFormat="1" applyFont="1" applyBorder="1" applyAlignment="1">
      <alignment horizontal="center" vertical="distributed" wrapText="1"/>
    </xf>
    <xf numFmtId="49" fontId="70" fillId="0" borderId="16" xfId="0" applyNumberFormat="1" applyFont="1" applyBorder="1" applyAlignment="1">
      <alignment horizontal="center" vertical="distributed" wrapText="1"/>
    </xf>
    <xf numFmtId="49" fontId="1" fillId="0" borderId="23" xfId="0" applyNumberFormat="1" applyFont="1" applyBorder="1" applyAlignment="1">
      <alignment horizontal="center" vertical="distributed" wrapText="1"/>
    </xf>
    <xf numFmtId="49" fontId="1" fillId="0" borderId="24" xfId="0" applyNumberFormat="1" applyFont="1" applyBorder="1" applyAlignment="1">
      <alignment horizontal="center" vertical="distributed" wrapText="1"/>
    </xf>
    <xf numFmtId="49" fontId="1" fillId="0" borderId="17" xfId="0" applyNumberFormat="1" applyFont="1" applyBorder="1" applyAlignment="1">
      <alignment horizontal="center" vertical="distributed" wrapText="1"/>
    </xf>
    <xf numFmtId="49" fontId="70" fillId="0" borderId="23" xfId="0" applyNumberFormat="1" applyFont="1" applyBorder="1" applyAlignment="1">
      <alignment horizontal="center" vertical="distributed" wrapText="1"/>
    </xf>
    <xf numFmtId="49" fontId="70" fillId="0" borderId="42" xfId="0" applyNumberFormat="1" applyFont="1" applyBorder="1" applyAlignment="1">
      <alignment horizontal="center" vertical="distributed" wrapText="1"/>
    </xf>
    <xf numFmtId="49" fontId="16" fillId="0" borderId="23" xfId="0" applyNumberFormat="1" applyFont="1" applyFill="1" applyBorder="1" applyAlignment="1">
      <alignment horizontal="center" vertical="distributed" wrapText="1"/>
    </xf>
    <xf numFmtId="0" fontId="25" fillId="0" borderId="23" xfId="0" applyFont="1" applyBorder="1" applyAlignment="1">
      <alignment vertical="distributed"/>
    </xf>
    <xf numFmtId="0" fontId="0" fillId="0" borderId="24" xfId="0" applyFont="1" applyBorder="1" applyAlignment="1">
      <alignment vertical="distributed"/>
    </xf>
    <xf numFmtId="0" fontId="0" fillId="0" borderId="17" xfId="0" applyFont="1" applyBorder="1" applyAlignment="1">
      <alignment vertical="distributed"/>
    </xf>
    <xf numFmtId="0" fontId="72" fillId="0" borderId="33" xfId="0" applyFont="1" applyBorder="1" applyAlignment="1">
      <alignment vertical="distributed"/>
    </xf>
    <xf numFmtId="0" fontId="72" fillId="0" borderId="21" xfId="0" applyFont="1" applyBorder="1" applyAlignment="1">
      <alignment vertical="distributed"/>
    </xf>
    <xf numFmtId="0" fontId="72" fillId="0" borderId="37" xfId="0" applyFont="1" applyBorder="1" applyAlignment="1">
      <alignment vertical="distributed"/>
    </xf>
    <xf numFmtId="0" fontId="72" fillId="0" borderId="0" xfId="0" applyFont="1" applyAlignment="1">
      <alignment/>
    </xf>
    <xf numFmtId="0" fontId="9" fillId="34" borderId="23" xfId="0" applyFont="1" applyFill="1" applyBorder="1" applyAlignment="1">
      <alignment vertical="distributed"/>
    </xf>
    <xf numFmtId="0" fontId="9" fillId="34" borderId="17" xfId="0" applyFont="1" applyFill="1" applyBorder="1" applyAlignment="1">
      <alignment vertical="distributed"/>
    </xf>
    <xf numFmtId="0" fontId="9" fillId="34" borderId="33" xfId="0" applyFont="1" applyFill="1" applyBorder="1" applyAlignment="1">
      <alignment vertical="distributed" wrapText="1"/>
    </xf>
    <xf numFmtId="0" fontId="9" fillId="34" borderId="37" xfId="0" applyFont="1" applyFill="1" applyBorder="1" applyAlignment="1">
      <alignment vertical="distributed" wrapText="1"/>
    </xf>
    <xf numFmtId="0" fontId="0" fillId="0" borderId="42" xfId="0" applyFont="1" applyBorder="1" applyAlignment="1">
      <alignment horizontal="center" vertical="distributed" wrapText="1"/>
    </xf>
    <xf numFmtId="49" fontId="7" fillId="34" borderId="23" xfId="0" applyNumberFormat="1" applyFont="1" applyFill="1" applyBorder="1" applyAlignment="1">
      <alignment horizontal="center" vertical="distributed" wrapText="1"/>
    </xf>
    <xf numFmtId="49" fontId="7" fillId="34" borderId="17" xfId="0" applyNumberFormat="1" applyFont="1" applyFill="1" applyBorder="1" applyAlignment="1">
      <alignment horizontal="center" vertical="distributed" wrapText="1"/>
    </xf>
    <xf numFmtId="49" fontId="74" fillId="0" borderId="33" xfId="0" applyNumberFormat="1" applyFont="1" applyFill="1" applyBorder="1" applyAlignment="1">
      <alignment horizontal="center" vertical="distributed" wrapText="1"/>
    </xf>
    <xf numFmtId="0" fontId="72" fillId="0" borderId="21" xfId="0" applyFont="1" applyFill="1" applyBorder="1" applyAlignment="1">
      <alignment horizontal="center" vertical="distributed" wrapText="1"/>
    </xf>
    <xf numFmtId="0" fontId="72" fillId="0" borderId="37" xfId="0" applyFont="1" applyFill="1" applyBorder="1" applyAlignment="1">
      <alignment horizontal="center" vertical="distributed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indent="4"/>
    </xf>
    <xf numFmtId="44" fontId="2" fillId="0" borderId="0" xfId="6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left" vertical="center" indent="15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="115" zoomScaleNormal="115" zoomScalePageLayoutView="0" workbookViewId="0" topLeftCell="A253">
      <selection activeCell="K195" sqref="K195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25390625" style="0" customWidth="1"/>
    <col min="4" max="4" width="33.125" style="0" customWidth="1"/>
    <col min="5" max="5" width="13.00390625" style="0" customWidth="1"/>
    <col min="6" max="7" width="11.75390625" style="0" customWidth="1"/>
    <col min="8" max="8" width="9.375" style="0" customWidth="1"/>
  </cols>
  <sheetData>
    <row r="1" spans="1:8" ht="12.75">
      <c r="A1" s="347" t="s">
        <v>246</v>
      </c>
      <c r="B1" s="347"/>
      <c r="C1" s="347"/>
      <c r="D1" s="347"/>
      <c r="E1" s="347"/>
      <c r="F1" s="347"/>
      <c r="G1" s="347"/>
      <c r="H1" s="347"/>
    </row>
    <row r="2" spans="1:9" ht="13.5" customHeight="1">
      <c r="A2" s="389" t="s">
        <v>247</v>
      </c>
      <c r="B2" s="389"/>
      <c r="C2" s="389"/>
      <c r="D2" s="389"/>
      <c r="E2" s="389"/>
      <c r="F2" s="389"/>
      <c r="G2" s="389"/>
      <c r="H2" s="389"/>
      <c r="I2" s="31"/>
    </row>
    <row r="3" spans="1:9" ht="13.5" customHeight="1">
      <c r="A3" s="389" t="s">
        <v>269</v>
      </c>
      <c r="B3" s="389"/>
      <c r="C3" s="389"/>
      <c r="D3" s="389"/>
      <c r="E3" s="389"/>
      <c r="F3" s="389"/>
      <c r="G3" s="389"/>
      <c r="H3" s="389"/>
      <c r="I3" s="31"/>
    </row>
    <row r="4" spans="1:9" ht="13.5" customHeight="1">
      <c r="A4" s="389" t="s">
        <v>251</v>
      </c>
      <c r="B4" s="389"/>
      <c r="C4" s="389"/>
      <c r="D4" s="389"/>
      <c r="E4" s="389"/>
      <c r="F4" s="389"/>
      <c r="G4" s="389"/>
      <c r="H4" s="389"/>
      <c r="I4" s="31"/>
    </row>
    <row r="5" spans="1:8" ht="15.75" customHeight="1">
      <c r="A5" s="353" t="s">
        <v>6</v>
      </c>
      <c r="B5" s="353"/>
      <c r="C5" s="353"/>
      <c r="D5" s="353"/>
      <c r="E5" s="353"/>
      <c r="F5" s="353"/>
      <c r="G5" s="353"/>
      <c r="H5" s="353"/>
    </row>
    <row r="6" spans="1:8" ht="15.75">
      <c r="A6" s="333" t="s">
        <v>250</v>
      </c>
      <c r="B6" s="333"/>
      <c r="C6" s="333"/>
      <c r="D6" s="333"/>
      <c r="E6" s="333"/>
      <c r="F6" s="333"/>
      <c r="G6" s="333"/>
      <c r="H6" s="333"/>
    </row>
    <row r="7" spans="1:8" ht="15.75">
      <c r="A7" s="333" t="s">
        <v>7</v>
      </c>
      <c r="B7" s="333"/>
      <c r="C7" s="333"/>
      <c r="D7" s="333"/>
      <c r="E7" s="333"/>
      <c r="F7" s="333"/>
      <c r="G7" s="333"/>
      <c r="H7" s="333"/>
    </row>
    <row r="8" spans="1:8" ht="9.75" customHeight="1" thickBot="1">
      <c r="A8" s="348"/>
      <c r="B8" s="348"/>
      <c r="C8" s="348"/>
      <c r="D8" s="348"/>
      <c r="E8" s="348"/>
      <c r="F8" s="44"/>
      <c r="G8" s="44"/>
      <c r="H8" s="31" t="s">
        <v>184</v>
      </c>
    </row>
    <row r="9" spans="1:8" ht="33" customHeight="1" thickTop="1">
      <c r="A9" s="19" t="s">
        <v>8</v>
      </c>
      <c r="B9" s="20" t="s">
        <v>82</v>
      </c>
      <c r="C9" s="20" t="s">
        <v>83</v>
      </c>
      <c r="D9" s="20" t="s">
        <v>85</v>
      </c>
      <c r="E9" s="21" t="s">
        <v>90</v>
      </c>
      <c r="F9" s="21" t="s">
        <v>91</v>
      </c>
      <c r="G9" s="22" t="s">
        <v>252</v>
      </c>
      <c r="H9" s="23" t="s">
        <v>92</v>
      </c>
    </row>
    <row r="10" spans="1:8" ht="12.75" customHeight="1">
      <c r="A10" s="24" t="s">
        <v>5</v>
      </c>
      <c r="B10" s="25" t="s">
        <v>0</v>
      </c>
      <c r="C10" s="26" t="s">
        <v>1</v>
      </c>
      <c r="D10" s="25" t="s">
        <v>2</v>
      </c>
      <c r="E10" s="27" t="s">
        <v>3</v>
      </c>
      <c r="F10" s="27" t="s">
        <v>4</v>
      </c>
      <c r="G10" s="28" t="s">
        <v>81</v>
      </c>
      <c r="H10" s="29" t="s">
        <v>93</v>
      </c>
    </row>
    <row r="11" spans="1:8" s="9" customFormat="1" ht="13.5" customHeight="1">
      <c r="A11" s="55" t="s">
        <v>16</v>
      </c>
      <c r="B11" s="56"/>
      <c r="C11" s="56"/>
      <c r="D11" s="56" t="s">
        <v>9</v>
      </c>
      <c r="E11" s="57">
        <f>SUM(E12)</f>
        <v>63722</v>
      </c>
      <c r="F11" s="57">
        <f>SUM(F12)</f>
        <v>485447.28</v>
      </c>
      <c r="G11" s="57">
        <f>SUM(G12)</f>
        <v>486437.01</v>
      </c>
      <c r="H11" s="58">
        <f aca="true" t="shared" si="0" ref="H11:H18">G11/F11*100</f>
        <v>100.20388001762004</v>
      </c>
    </row>
    <row r="12" spans="1:8" s="9" customFormat="1" ht="13.5" customHeight="1">
      <c r="A12" s="59"/>
      <c r="B12" s="60" t="s">
        <v>17</v>
      </c>
      <c r="C12" s="60"/>
      <c r="D12" s="60" t="s">
        <v>10</v>
      </c>
      <c r="E12" s="61">
        <f>SUM(E13:E16)</f>
        <v>63722</v>
      </c>
      <c r="F12" s="61">
        <f>SUM(F13:F16)</f>
        <v>485447.28</v>
      </c>
      <c r="G12" s="61">
        <f>SUM(G13:G16)</f>
        <v>486437.01</v>
      </c>
      <c r="H12" s="62">
        <f t="shared" si="0"/>
        <v>100.20388001762004</v>
      </c>
    </row>
    <row r="13" spans="1:8" s="3" customFormat="1" ht="27.75" customHeight="1">
      <c r="A13" s="63"/>
      <c r="B13" s="64"/>
      <c r="C13" s="65" t="s">
        <v>41</v>
      </c>
      <c r="D13" s="65" t="s">
        <v>11</v>
      </c>
      <c r="E13" s="66">
        <v>63722</v>
      </c>
      <c r="F13" s="67">
        <v>63722</v>
      </c>
      <c r="G13" s="68">
        <v>64300.32</v>
      </c>
      <c r="H13" s="69">
        <f t="shared" si="0"/>
        <v>100.90756724522143</v>
      </c>
    </row>
    <row r="14" spans="1:8" s="3" customFormat="1" ht="27.75" customHeight="1">
      <c r="A14" s="63"/>
      <c r="B14" s="64"/>
      <c r="C14" s="65" t="s">
        <v>61</v>
      </c>
      <c r="D14" s="65" t="s">
        <v>26</v>
      </c>
      <c r="E14" s="66">
        <v>0</v>
      </c>
      <c r="F14" s="67">
        <v>2703</v>
      </c>
      <c r="G14" s="68">
        <v>3114.41</v>
      </c>
      <c r="H14" s="69">
        <f t="shared" si="0"/>
        <v>115.220495745468</v>
      </c>
    </row>
    <row r="15" spans="1:8" s="3" customFormat="1" ht="27.75" customHeight="1">
      <c r="A15" s="63"/>
      <c r="B15" s="64"/>
      <c r="C15" s="65" t="s">
        <v>138</v>
      </c>
      <c r="D15" s="70" t="s">
        <v>253</v>
      </c>
      <c r="E15" s="66">
        <v>0</v>
      </c>
      <c r="F15" s="68">
        <v>500</v>
      </c>
      <c r="G15" s="68">
        <v>500</v>
      </c>
      <c r="H15" s="69">
        <f t="shared" si="0"/>
        <v>100</v>
      </c>
    </row>
    <row r="16" spans="1:8" s="3" customFormat="1" ht="27.75" customHeight="1">
      <c r="A16" s="63"/>
      <c r="B16" s="64"/>
      <c r="C16" s="65" t="s">
        <v>50</v>
      </c>
      <c r="D16" s="70" t="s">
        <v>87</v>
      </c>
      <c r="E16" s="66">
        <v>0</v>
      </c>
      <c r="F16" s="68">
        <v>418522.28</v>
      </c>
      <c r="G16" s="68">
        <v>418522.28</v>
      </c>
      <c r="H16" s="69">
        <f>G16/F16*100</f>
        <v>100</v>
      </c>
    </row>
    <row r="17" spans="1:8" s="8" customFormat="1" ht="13.5" customHeight="1">
      <c r="A17" s="55" t="s">
        <v>115</v>
      </c>
      <c r="B17" s="71"/>
      <c r="C17" s="71"/>
      <c r="D17" s="56" t="s">
        <v>116</v>
      </c>
      <c r="E17" s="57">
        <f>SUM(E18)</f>
        <v>14348</v>
      </c>
      <c r="F17" s="57">
        <f>SUM(F18)</f>
        <v>14348</v>
      </c>
      <c r="G17" s="57">
        <f>SUM(G18)</f>
        <v>13293.91</v>
      </c>
      <c r="H17" s="58">
        <f t="shared" si="0"/>
        <v>92.6534011708949</v>
      </c>
    </row>
    <row r="18" spans="1:8" s="8" customFormat="1" ht="13.5" customHeight="1">
      <c r="A18" s="72"/>
      <c r="B18" s="60" t="s">
        <v>117</v>
      </c>
      <c r="C18" s="60"/>
      <c r="D18" s="60" t="s">
        <v>118</v>
      </c>
      <c r="E18" s="61">
        <f>SUM(E19:E19)</f>
        <v>14348</v>
      </c>
      <c r="F18" s="61">
        <f>SUM(F19:F19)</f>
        <v>14348</v>
      </c>
      <c r="G18" s="61">
        <f>SUM(G19:G19)</f>
        <v>13293.91</v>
      </c>
      <c r="H18" s="62">
        <f t="shared" si="0"/>
        <v>92.6534011708949</v>
      </c>
    </row>
    <row r="19" spans="1:8" s="8" customFormat="1" ht="13.5" customHeight="1">
      <c r="A19" s="63"/>
      <c r="B19" s="73"/>
      <c r="C19" s="74" t="s">
        <v>41</v>
      </c>
      <c r="D19" s="65" t="s">
        <v>11</v>
      </c>
      <c r="E19" s="75">
        <v>14348</v>
      </c>
      <c r="F19" s="76">
        <v>14348</v>
      </c>
      <c r="G19" s="76">
        <v>13293.91</v>
      </c>
      <c r="H19" s="69">
        <f aca="true" t="shared" si="1" ref="H19:H25">G19/F19*100</f>
        <v>92.6534011708949</v>
      </c>
    </row>
    <row r="20" spans="1:8" s="12" customFormat="1" ht="27.75" customHeight="1">
      <c r="A20" s="78" t="s">
        <v>153</v>
      </c>
      <c r="B20" s="77" t="s">
        <v>153</v>
      </c>
      <c r="C20" s="78"/>
      <c r="D20" s="79" t="s">
        <v>156</v>
      </c>
      <c r="E20" s="80">
        <f>SUM(E21)</f>
        <v>0</v>
      </c>
      <c r="F20" s="81">
        <f>SUM(F21)</f>
        <v>52018</v>
      </c>
      <c r="G20" s="81">
        <f>SUM(G21)</f>
        <v>52017.96</v>
      </c>
      <c r="H20" s="96">
        <f t="shared" si="1"/>
        <v>99.99992310354108</v>
      </c>
    </row>
    <row r="21" spans="1:8" s="12" customFormat="1" ht="27.75" customHeight="1">
      <c r="A21" s="350"/>
      <c r="B21" s="82" t="s">
        <v>154</v>
      </c>
      <c r="C21" s="83"/>
      <c r="D21" s="84" t="s">
        <v>155</v>
      </c>
      <c r="E21" s="85">
        <f>SUM(E22:E23)</f>
        <v>0</v>
      </c>
      <c r="F21" s="86">
        <f>SUM(F22:F23)</f>
        <v>52018</v>
      </c>
      <c r="G21" s="86">
        <f>SUM(G22:G23)</f>
        <v>52017.96</v>
      </c>
      <c r="H21" s="69">
        <f t="shared" si="1"/>
        <v>99.99992310354108</v>
      </c>
    </row>
    <row r="22" spans="1:8" s="12" customFormat="1" ht="27.75" customHeight="1">
      <c r="A22" s="351"/>
      <c r="B22" s="87"/>
      <c r="C22" s="74" t="s">
        <v>42</v>
      </c>
      <c r="D22" s="65" t="s">
        <v>12</v>
      </c>
      <c r="E22" s="75">
        <v>0</v>
      </c>
      <c r="F22" s="76">
        <v>8018</v>
      </c>
      <c r="G22" s="76">
        <v>8017.96</v>
      </c>
      <c r="H22" s="69">
        <f t="shared" si="1"/>
        <v>99.99950112247443</v>
      </c>
    </row>
    <row r="23" spans="1:8" s="12" customFormat="1" ht="27.75" customHeight="1">
      <c r="A23" s="352"/>
      <c r="B23" s="88"/>
      <c r="C23" s="74" t="s">
        <v>194</v>
      </c>
      <c r="D23" s="65" t="s">
        <v>195</v>
      </c>
      <c r="E23" s="75">
        <v>0</v>
      </c>
      <c r="F23" s="76">
        <v>44000</v>
      </c>
      <c r="G23" s="76">
        <v>44000</v>
      </c>
      <c r="H23" s="69">
        <f t="shared" si="1"/>
        <v>100</v>
      </c>
    </row>
    <row r="24" spans="1:8" s="10" customFormat="1" ht="13.5" customHeight="1">
      <c r="A24" s="56" t="s">
        <v>128</v>
      </c>
      <c r="B24" s="56" t="s">
        <v>128</v>
      </c>
      <c r="C24" s="56"/>
      <c r="D24" s="56" t="s">
        <v>129</v>
      </c>
      <c r="E24" s="89">
        <f>E25</f>
        <v>659000</v>
      </c>
      <c r="F24" s="89">
        <f>F25</f>
        <v>0</v>
      </c>
      <c r="G24" s="89">
        <f>G25</f>
        <v>0</v>
      </c>
      <c r="H24" s="95" t="e">
        <f t="shared" si="1"/>
        <v>#DIV/0!</v>
      </c>
    </row>
    <row r="25" spans="1:8" s="8" customFormat="1" ht="13.5" customHeight="1">
      <c r="A25" s="358"/>
      <c r="B25" s="60" t="s">
        <v>130</v>
      </c>
      <c r="C25" s="84"/>
      <c r="D25" s="84" t="s">
        <v>10</v>
      </c>
      <c r="E25" s="90">
        <f>SUM(E26:E26)</f>
        <v>659000</v>
      </c>
      <c r="F25" s="90">
        <f>SUM(F26:F26)</f>
        <v>0</v>
      </c>
      <c r="G25" s="90">
        <f>SUM(G26:G26)</f>
        <v>0</v>
      </c>
      <c r="H25" s="69" t="e">
        <f t="shared" si="1"/>
        <v>#DIV/0!</v>
      </c>
    </row>
    <row r="26" spans="1:13" s="8" customFormat="1" ht="27.75" customHeight="1">
      <c r="A26" s="359"/>
      <c r="B26" s="91"/>
      <c r="C26" s="92">
        <v>2708</v>
      </c>
      <c r="D26" s="93" t="s">
        <v>210</v>
      </c>
      <c r="E26" s="94">
        <v>659000</v>
      </c>
      <c r="F26" s="94">
        <v>0</v>
      </c>
      <c r="G26" s="94">
        <v>0</v>
      </c>
      <c r="H26" s="69">
        <v>0</v>
      </c>
      <c r="M26" s="30"/>
    </row>
    <row r="27" spans="1:8" s="9" customFormat="1" ht="13.5" customHeight="1">
      <c r="A27" s="55">
        <v>700</v>
      </c>
      <c r="B27" s="56" t="s">
        <v>254</v>
      </c>
      <c r="C27" s="108"/>
      <c r="D27" s="108" t="s">
        <v>86</v>
      </c>
      <c r="E27" s="109">
        <f>SUM(E28,E35,E40)</f>
        <v>1296010</v>
      </c>
      <c r="F27" s="109">
        <f>SUM(F28,F35,F40)</f>
        <v>1468244.97</v>
      </c>
      <c r="G27" s="109">
        <f>SUM(G28,G35,G40)</f>
        <v>1152802.43</v>
      </c>
      <c r="H27" s="97">
        <f aca="true" t="shared" si="2" ref="H27:H35">G27/F27*100</f>
        <v>78.51567371621917</v>
      </c>
    </row>
    <row r="28" spans="1:8" s="9" customFormat="1" ht="13.5" customHeight="1">
      <c r="A28" s="110"/>
      <c r="B28" s="60" t="s">
        <v>213</v>
      </c>
      <c r="C28" s="60"/>
      <c r="D28" s="84" t="s">
        <v>214</v>
      </c>
      <c r="E28" s="61">
        <f>SUM(E29:E34)</f>
        <v>664410</v>
      </c>
      <c r="F28" s="61">
        <f>SUM(F29:F34)</f>
        <v>702583</v>
      </c>
      <c r="G28" s="61">
        <f>SUM(G29:G34)</f>
        <v>589335.9099999999</v>
      </c>
      <c r="H28" s="97">
        <f t="shared" si="2"/>
        <v>83.88132220677129</v>
      </c>
    </row>
    <row r="29" spans="1:8" s="9" customFormat="1" ht="13.5" customHeight="1">
      <c r="A29" s="16"/>
      <c r="B29" s="360"/>
      <c r="C29" s="98" t="s">
        <v>41</v>
      </c>
      <c r="D29" s="99" t="s">
        <v>215</v>
      </c>
      <c r="E29" s="100">
        <v>0</v>
      </c>
      <c r="F29" s="100">
        <v>450000</v>
      </c>
      <c r="G29" s="100">
        <v>462816.11</v>
      </c>
      <c r="H29" s="69">
        <f t="shared" si="2"/>
        <v>102.84802444444443</v>
      </c>
    </row>
    <row r="30" spans="1:8" s="9" customFormat="1" ht="13.5" customHeight="1">
      <c r="A30" s="16"/>
      <c r="B30" s="361"/>
      <c r="C30" s="98" t="s">
        <v>42</v>
      </c>
      <c r="D30" s="65" t="s">
        <v>12</v>
      </c>
      <c r="E30" s="100">
        <v>654067</v>
      </c>
      <c r="F30" s="100">
        <v>174567</v>
      </c>
      <c r="G30" s="100">
        <v>72559.24</v>
      </c>
      <c r="H30" s="69">
        <f t="shared" si="2"/>
        <v>41.56526720399618</v>
      </c>
    </row>
    <row r="31" spans="1:8" s="9" customFormat="1" ht="13.5" customHeight="1">
      <c r="A31" s="16"/>
      <c r="B31" s="361"/>
      <c r="C31" s="98" t="s">
        <v>194</v>
      </c>
      <c r="D31" s="65" t="s">
        <v>217</v>
      </c>
      <c r="E31" s="100">
        <v>0</v>
      </c>
      <c r="F31" s="100">
        <v>0</v>
      </c>
      <c r="G31" s="100">
        <v>614.57</v>
      </c>
      <c r="H31" s="69">
        <v>0</v>
      </c>
    </row>
    <row r="32" spans="1:8" s="9" customFormat="1" ht="13.5" customHeight="1">
      <c r="A32" s="16"/>
      <c r="B32" s="361"/>
      <c r="C32" s="98" t="s">
        <v>61</v>
      </c>
      <c r="D32" s="65" t="s">
        <v>26</v>
      </c>
      <c r="E32" s="100">
        <v>10343</v>
      </c>
      <c r="F32" s="100">
        <v>10343</v>
      </c>
      <c r="G32" s="100">
        <v>4118.9</v>
      </c>
      <c r="H32" s="69">
        <f t="shared" si="2"/>
        <v>39.82306874214444</v>
      </c>
    </row>
    <row r="33" spans="1:8" s="9" customFormat="1" ht="13.5" customHeight="1">
      <c r="A33" s="16"/>
      <c r="B33" s="361"/>
      <c r="C33" s="98" t="s">
        <v>67</v>
      </c>
      <c r="D33" s="65" t="s">
        <v>32</v>
      </c>
      <c r="E33" s="100">
        <v>0</v>
      </c>
      <c r="F33" s="100">
        <v>29500</v>
      </c>
      <c r="G33" s="100">
        <v>11074.7</v>
      </c>
      <c r="H33" s="69">
        <f t="shared" si="2"/>
        <v>37.54135593220339</v>
      </c>
    </row>
    <row r="34" spans="1:8" s="9" customFormat="1" ht="13.5" customHeight="1">
      <c r="A34" s="16"/>
      <c r="B34" s="362"/>
      <c r="C34" s="98" t="s">
        <v>203</v>
      </c>
      <c r="D34" s="102" t="s">
        <v>255</v>
      </c>
      <c r="E34" s="100">
        <v>0</v>
      </c>
      <c r="F34" s="100">
        <v>38173</v>
      </c>
      <c r="G34" s="100">
        <v>38152.39</v>
      </c>
      <c r="H34" s="69">
        <f t="shared" si="2"/>
        <v>99.94600895921201</v>
      </c>
    </row>
    <row r="35" spans="1:8" s="9" customFormat="1" ht="13.5" customHeight="1">
      <c r="A35" s="16"/>
      <c r="B35" s="73" t="s">
        <v>211</v>
      </c>
      <c r="C35" s="60"/>
      <c r="D35" s="103" t="s">
        <v>212</v>
      </c>
      <c r="E35" s="61">
        <f>SUM(E36:E39)</f>
        <v>394500</v>
      </c>
      <c r="F35" s="61">
        <f>SUM(F36:F39)</f>
        <v>527439.75</v>
      </c>
      <c r="G35" s="61">
        <f>SUM(G36:G39)</f>
        <v>325244.29</v>
      </c>
      <c r="H35" s="97">
        <f t="shared" si="2"/>
        <v>61.66472853060468</v>
      </c>
    </row>
    <row r="36" spans="1:8" s="8" customFormat="1" ht="27.75" customHeight="1">
      <c r="A36" s="36"/>
      <c r="B36" s="70"/>
      <c r="C36" s="65" t="s">
        <v>43</v>
      </c>
      <c r="D36" s="65" t="s">
        <v>13</v>
      </c>
      <c r="E36" s="66">
        <v>28500</v>
      </c>
      <c r="F36" s="67">
        <v>28500</v>
      </c>
      <c r="G36" s="68">
        <v>26685.86</v>
      </c>
      <c r="H36" s="69">
        <f>G36/F36*100</f>
        <v>93.63459649122807</v>
      </c>
    </row>
    <row r="37" spans="1:8" s="7" customFormat="1" ht="27.75" customHeight="1">
      <c r="A37" s="36"/>
      <c r="B37" s="64"/>
      <c r="C37" s="65" t="s">
        <v>192</v>
      </c>
      <c r="D37" s="65" t="s">
        <v>193</v>
      </c>
      <c r="E37" s="66">
        <v>6000</v>
      </c>
      <c r="F37" s="67">
        <v>6000</v>
      </c>
      <c r="G37" s="68">
        <v>1764</v>
      </c>
      <c r="H37" s="69">
        <f>G37/F37*100</f>
        <v>29.4</v>
      </c>
    </row>
    <row r="38" spans="1:8" s="7" customFormat="1" ht="27.75" customHeight="1">
      <c r="A38" s="36"/>
      <c r="B38" s="64"/>
      <c r="C38" s="65" t="s">
        <v>194</v>
      </c>
      <c r="D38" s="65" t="s">
        <v>195</v>
      </c>
      <c r="E38" s="66">
        <v>360000</v>
      </c>
      <c r="F38" s="67">
        <v>492939.75</v>
      </c>
      <c r="G38" s="68">
        <v>296397.02</v>
      </c>
      <c r="H38" s="69">
        <f aca="true" t="shared" si="3" ref="H38:H49">G38/F38*100</f>
        <v>60.12844774640309</v>
      </c>
    </row>
    <row r="39" spans="1:8" s="7" customFormat="1" ht="27.75" customHeight="1">
      <c r="A39" s="37"/>
      <c r="B39" s="64"/>
      <c r="C39" s="65" t="s">
        <v>61</v>
      </c>
      <c r="D39" s="65" t="s">
        <v>26</v>
      </c>
      <c r="E39" s="66">
        <v>0</v>
      </c>
      <c r="F39" s="67">
        <v>0</v>
      </c>
      <c r="G39" s="68">
        <v>397.41</v>
      </c>
      <c r="H39" s="69" t="e">
        <f t="shared" si="3"/>
        <v>#DIV/0!</v>
      </c>
    </row>
    <row r="40" spans="1:8" s="7" customFormat="1" ht="15" customHeight="1">
      <c r="A40" s="38"/>
      <c r="B40" s="104" t="s">
        <v>172</v>
      </c>
      <c r="C40" s="65"/>
      <c r="D40" s="84" t="s">
        <v>10</v>
      </c>
      <c r="E40" s="90">
        <f>SUM(E41:E42)</f>
        <v>237100</v>
      </c>
      <c r="F40" s="105">
        <f>SUM(F41:F42)</f>
        <v>238222.22</v>
      </c>
      <c r="G40" s="105">
        <f>SUM(G41:G42)</f>
        <v>238222.23</v>
      </c>
      <c r="H40" s="69">
        <f t="shared" si="3"/>
        <v>100.00000419776123</v>
      </c>
    </row>
    <row r="41" spans="1:8" s="7" customFormat="1" ht="15" customHeight="1">
      <c r="A41" s="38"/>
      <c r="B41" s="106"/>
      <c r="C41" s="65" t="s">
        <v>216</v>
      </c>
      <c r="D41" s="107" t="s">
        <v>218</v>
      </c>
      <c r="E41" s="66">
        <v>237100</v>
      </c>
      <c r="F41" s="68">
        <v>0</v>
      </c>
      <c r="G41" s="68">
        <v>0</v>
      </c>
      <c r="H41" s="69" t="e">
        <f t="shared" si="3"/>
        <v>#DIV/0!</v>
      </c>
    </row>
    <row r="42" spans="1:8" s="7" customFormat="1" ht="15" customHeight="1">
      <c r="A42" s="38"/>
      <c r="B42" s="70"/>
      <c r="C42" s="65" t="s">
        <v>219</v>
      </c>
      <c r="D42" s="107" t="s">
        <v>256</v>
      </c>
      <c r="E42" s="66">
        <v>0</v>
      </c>
      <c r="F42" s="68">
        <v>238222.22</v>
      </c>
      <c r="G42" s="68">
        <v>238222.23</v>
      </c>
      <c r="H42" s="69">
        <f t="shared" si="3"/>
        <v>100.00000419776123</v>
      </c>
    </row>
    <row r="43" spans="1:8" s="7" customFormat="1" ht="15" customHeight="1">
      <c r="A43" s="56" t="s">
        <v>140</v>
      </c>
      <c r="B43" s="111"/>
      <c r="C43" s="111"/>
      <c r="D43" s="56" t="s">
        <v>141</v>
      </c>
      <c r="E43" s="57">
        <f>E44</f>
        <v>3500</v>
      </c>
      <c r="F43" s="57">
        <f>F44</f>
        <v>3500</v>
      </c>
      <c r="G43" s="57">
        <f>G44</f>
        <v>3500</v>
      </c>
      <c r="H43" s="96">
        <f t="shared" si="3"/>
        <v>100</v>
      </c>
    </row>
    <row r="44" spans="1:8" s="7" customFormat="1" ht="15" customHeight="1">
      <c r="A44" s="356"/>
      <c r="B44" s="112" t="s">
        <v>142</v>
      </c>
      <c r="C44" s="98"/>
      <c r="D44" s="60" t="s">
        <v>143</v>
      </c>
      <c r="E44" s="61">
        <f>SUM(E45)</f>
        <v>3500</v>
      </c>
      <c r="F44" s="61">
        <f>SUM(F45)</f>
        <v>3500</v>
      </c>
      <c r="G44" s="61">
        <f>SUM(G45)</f>
        <v>3500</v>
      </c>
      <c r="H44" s="113"/>
    </row>
    <row r="45" spans="1:8" s="7" customFormat="1" ht="30.75" customHeight="1">
      <c r="A45" s="357"/>
      <c r="B45" s="114"/>
      <c r="C45" s="65" t="s">
        <v>49</v>
      </c>
      <c r="D45" s="70" t="s">
        <v>145</v>
      </c>
      <c r="E45" s="66">
        <v>3500</v>
      </c>
      <c r="F45" s="68">
        <v>3500</v>
      </c>
      <c r="G45" s="68">
        <v>3500</v>
      </c>
      <c r="H45" s="69">
        <f t="shared" si="3"/>
        <v>100</v>
      </c>
    </row>
    <row r="46" spans="1:8" s="9" customFormat="1" ht="13.5" customHeight="1">
      <c r="A46" s="55">
        <v>750</v>
      </c>
      <c r="B46" s="56"/>
      <c r="C46" s="56"/>
      <c r="D46" s="56" t="s">
        <v>105</v>
      </c>
      <c r="E46" s="57">
        <f>SUM(E47,E61,E64,E66)</f>
        <v>137900</v>
      </c>
      <c r="F46" s="57">
        <f>SUM(F47,F61,F64,F66)</f>
        <v>153162</v>
      </c>
      <c r="G46" s="57">
        <f>SUM(G47,G61,G64,G66)</f>
        <v>163678.44</v>
      </c>
      <c r="H46" s="127">
        <f t="shared" si="3"/>
        <v>106.86622008069887</v>
      </c>
    </row>
    <row r="47" spans="1:8" s="9" customFormat="1" ht="13.5" customHeight="1">
      <c r="A47" s="41"/>
      <c r="B47" s="98">
        <v>75011</v>
      </c>
      <c r="C47" s="98"/>
      <c r="D47" s="60" t="s">
        <v>15</v>
      </c>
      <c r="E47" s="61">
        <f>SUM(E48:E49)</f>
        <v>72900</v>
      </c>
      <c r="F47" s="61">
        <f>SUM(F48:F49)</f>
        <v>72900</v>
      </c>
      <c r="G47" s="61">
        <f>SUM(G48:G49)</f>
        <v>72921.7</v>
      </c>
      <c r="H47" s="62">
        <f t="shared" si="3"/>
        <v>100.02976680384089</v>
      </c>
    </row>
    <row r="48" spans="1:8" s="7" customFormat="1" ht="27.75" customHeight="1">
      <c r="A48" s="45"/>
      <c r="B48" s="363"/>
      <c r="C48" s="65" t="s">
        <v>50</v>
      </c>
      <c r="D48" s="70" t="s">
        <v>87</v>
      </c>
      <c r="E48" s="66">
        <v>72900</v>
      </c>
      <c r="F48" s="67">
        <v>72900</v>
      </c>
      <c r="G48" s="68">
        <v>72900</v>
      </c>
      <c r="H48" s="69">
        <f t="shared" si="3"/>
        <v>100</v>
      </c>
    </row>
    <row r="49" spans="1:8" s="7" customFormat="1" ht="28.5" customHeight="1" thickBot="1">
      <c r="A49" s="15"/>
      <c r="B49" s="364"/>
      <c r="C49" s="115" t="s">
        <v>127</v>
      </c>
      <c r="D49" s="115" t="s">
        <v>131</v>
      </c>
      <c r="E49" s="116">
        <v>0</v>
      </c>
      <c r="F49" s="117">
        <v>0</v>
      </c>
      <c r="G49" s="117">
        <v>21.7</v>
      </c>
      <c r="H49" s="69" t="e">
        <f t="shared" si="3"/>
        <v>#DIV/0!</v>
      </c>
    </row>
    <row r="50" spans="1:8" ht="14.25" customHeight="1" hidden="1">
      <c r="A50" s="44"/>
      <c r="B50" s="44"/>
      <c r="C50" s="44"/>
      <c r="D50" s="44"/>
      <c r="E50" s="44"/>
      <c r="F50" s="44"/>
      <c r="G50" s="44"/>
      <c r="H50" s="44"/>
    </row>
    <row r="51" spans="1:8" ht="12.75" customHeight="1" thickTop="1">
      <c r="A51" s="349"/>
      <c r="B51" s="349"/>
      <c r="C51" s="349"/>
      <c r="D51" s="349"/>
      <c r="E51" s="349"/>
      <c r="F51" s="349"/>
      <c r="G51" s="349"/>
      <c r="H51" s="349"/>
    </row>
    <row r="52" spans="1:8" ht="13.5" customHeight="1">
      <c r="A52" s="327"/>
      <c r="B52" s="327"/>
      <c r="C52" s="327"/>
      <c r="D52" s="327"/>
      <c r="E52" s="327"/>
      <c r="F52" s="327"/>
      <c r="G52" s="327"/>
      <c r="H52" s="327"/>
    </row>
    <row r="53" spans="1:8" ht="13.5" customHeight="1">
      <c r="A53" s="327"/>
      <c r="B53" s="327"/>
      <c r="C53" s="327"/>
      <c r="D53" s="327"/>
      <c r="E53" s="327"/>
      <c r="F53" s="327"/>
      <c r="G53" s="327"/>
      <c r="H53" s="327"/>
    </row>
    <row r="54" spans="1:8" ht="13.5" customHeight="1">
      <c r="A54" s="327"/>
      <c r="B54" s="327"/>
      <c r="C54" s="327"/>
      <c r="D54" s="327"/>
      <c r="E54" s="327"/>
      <c r="F54" s="327"/>
      <c r="G54" s="327"/>
      <c r="H54" s="327"/>
    </row>
    <row r="55" spans="1:8" ht="15.75" customHeight="1">
      <c r="A55" s="342"/>
      <c r="B55" s="342"/>
      <c r="C55" s="342"/>
      <c r="D55" s="342"/>
      <c r="E55" s="342"/>
      <c r="F55" s="342"/>
      <c r="G55" s="342"/>
      <c r="H55" s="342"/>
    </row>
    <row r="56" spans="1:8" ht="15.75">
      <c r="A56" s="335"/>
      <c r="B56" s="335"/>
      <c r="C56" s="335"/>
      <c r="D56" s="335"/>
      <c r="E56" s="335"/>
      <c r="F56" s="335"/>
      <c r="G56" s="335"/>
      <c r="H56" s="335"/>
    </row>
    <row r="57" spans="1:8" ht="15.75">
      <c r="A57" s="335"/>
      <c r="B57" s="335"/>
      <c r="C57" s="335"/>
      <c r="D57" s="335"/>
      <c r="E57" s="335"/>
      <c r="F57" s="335"/>
      <c r="G57" s="335"/>
      <c r="H57" s="335"/>
    </row>
    <row r="58" spans="1:8" ht="6.75" customHeight="1" thickBot="1">
      <c r="A58" s="44"/>
      <c r="B58" s="44"/>
      <c r="C58" s="44"/>
      <c r="D58" s="44"/>
      <c r="E58" s="44"/>
      <c r="F58" s="44"/>
      <c r="G58" s="44"/>
      <c r="H58" s="122" t="s">
        <v>184</v>
      </c>
    </row>
    <row r="59" spans="1:8" ht="26.25" thickTop="1">
      <c r="A59" s="19" t="s">
        <v>8</v>
      </c>
      <c r="B59" s="20" t="s">
        <v>82</v>
      </c>
      <c r="C59" s="20" t="s">
        <v>83</v>
      </c>
      <c r="D59" s="20" t="s">
        <v>85</v>
      </c>
      <c r="E59" s="21" t="s">
        <v>90</v>
      </c>
      <c r="F59" s="21" t="s">
        <v>91</v>
      </c>
      <c r="G59" s="22" t="s">
        <v>257</v>
      </c>
      <c r="H59" s="23" t="s">
        <v>92</v>
      </c>
    </row>
    <row r="60" spans="1:8" ht="12.75" customHeight="1">
      <c r="A60" s="118" t="s">
        <v>5</v>
      </c>
      <c r="B60" s="119" t="s">
        <v>0</v>
      </c>
      <c r="C60" s="120" t="s">
        <v>1</v>
      </c>
      <c r="D60" s="119" t="s">
        <v>2</v>
      </c>
      <c r="E60" s="119" t="s">
        <v>3</v>
      </c>
      <c r="F60" s="27" t="s">
        <v>4</v>
      </c>
      <c r="G60" s="28" t="s">
        <v>81</v>
      </c>
      <c r="H60" s="29" t="s">
        <v>93</v>
      </c>
    </row>
    <row r="61" spans="1:8" ht="12.75" customHeight="1">
      <c r="A61" s="59"/>
      <c r="B61" s="60" t="s">
        <v>47</v>
      </c>
      <c r="C61" s="60"/>
      <c r="D61" s="60" t="s">
        <v>48</v>
      </c>
      <c r="E61" s="61">
        <f>SUM(E62:E63)</f>
        <v>30000</v>
      </c>
      <c r="F61" s="61">
        <f>SUM(F62:F63)</f>
        <v>71400</v>
      </c>
      <c r="G61" s="61">
        <f>SUM(G62:G63)</f>
        <v>81551.58</v>
      </c>
      <c r="H61" s="69">
        <f aca="true" t="shared" si="4" ref="H61:H76">G61/F61*100</f>
        <v>114.21789915966387</v>
      </c>
    </row>
    <row r="62" spans="1:8" ht="12.75" customHeight="1">
      <c r="A62" s="59"/>
      <c r="B62" s="121"/>
      <c r="C62" s="65" t="s">
        <v>44</v>
      </c>
      <c r="D62" s="65" t="s">
        <v>14</v>
      </c>
      <c r="E62" s="66">
        <v>4000</v>
      </c>
      <c r="F62" s="66">
        <v>4000</v>
      </c>
      <c r="G62" s="66">
        <v>8510.25</v>
      </c>
      <c r="H62" s="69">
        <f t="shared" si="4"/>
        <v>212.75624999999997</v>
      </c>
    </row>
    <row r="63" spans="1:8" ht="12.75" customHeight="1">
      <c r="A63" s="63"/>
      <c r="B63" s="114"/>
      <c r="C63" s="65" t="s">
        <v>67</v>
      </c>
      <c r="D63" s="65" t="s">
        <v>32</v>
      </c>
      <c r="E63" s="66">
        <v>26000</v>
      </c>
      <c r="F63" s="67">
        <v>67400</v>
      </c>
      <c r="G63" s="68">
        <v>73041.33</v>
      </c>
      <c r="H63" s="69">
        <f t="shared" si="4"/>
        <v>108.36992581602374</v>
      </c>
    </row>
    <row r="64" spans="1:8" ht="12.75" customHeight="1">
      <c r="A64" s="63"/>
      <c r="B64" s="104" t="s">
        <v>258</v>
      </c>
      <c r="C64" s="84"/>
      <c r="D64" s="84" t="s">
        <v>259</v>
      </c>
      <c r="E64" s="90">
        <f>SUM(E65)</f>
        <v>0</v>
      </c>
      <c r="F64" s="105">
        <f>SUM(F65)</f>
        <v>8862</v>
      </c>
      <c r="G64" s="105">
        <f>SUM(G65)</f>
        <v>8353.85</v>
      </c>
      <c r="H64" s="69">
        <f t="shared" si="4"/>
        <v>94.26596705032725</v>
      </c>
    </row>
    <row r="65" spans="1:8" ht="12.75" customHeight="1">
      <c r="A65" s="63"/>
      <c r="B65" s="114"/>
      <c r="C65" s="65" t="s">
        <v>50</v>
      </c>
      <c r="D65" s="126" t="s">
        <v>87</v>
      </c>
      <c r="E65" s="66">
        <v>0</v>
      </c>
      <c r="F65" s="68">
        <v>8862</v>
      </c>
      <c r="G65" s="68">
        <v>8353.85</v>
      </c>
      <c r="H65" s="69">
        <f t="shared" si="4"/>
        <v>94.26596705032725</v>
      </c>
    </row>
    <row r="66" spans="1:8" ht="12.75" customHeight="1">
      <c r="A66" s="42"/>
      <c r="B66" s="60" t="s">
        <v>51</v>
      </c>
      <c r="C66" s="60"/>
      <c r="D66" s="60" t="s">
        <v>10</v>
      </c>
      <c r="E66" s="61">
        <f>SUM(E67:E67)</f>
        <v>35000</v>
      </c>
      <c r="F66" s="61">
        <f>SUM(F67:F67)</f>
        <v>0</v>
      </c>
      <c r="G66" s="61">
        <f>SUM(G67:G67)</f>
        <v>851.31</v>
      </c>
      <c r="H66" s="69" t="e">
        <f t="shared" si="4"/>
        <v>#DIV/0!</v>
      </c>
    </row>
    <row r="67" spans="1:8" ht="15" customHeight="1">
      <c r="A67" s="45"/>
      <c r="B67" s="65"/>
      <c r="C67" s="123" t="s">
        <v>138</v>
      </c>
      <c r="D67" s="124" t="s">
        <v>144</v>
      </c>
      <c r="E67" s="125">
        <v>35000</v>
      </c>
      <c r="F67" s="125">
        <v>0</v>
      </c>
      <c r="G67" s="125">
        <v>851.31</v>
      </c>
      <c r="H67" s="69" t="e">
        <f t="shared" si="4"/>
        <v>#DIV/0!</v>
      </c>
    </row>
    <row r="68" spans="1:8" ht="30" customHeight="1">
      <c r="A68" s="55">
        <v>751</v>
      </c>
      <c r="B68" s="56"/>
      <c r="C68" s="56"/>
      <c r="D68" s="146" t="s">
        <v>89</v>
      </c>
      <c r="E68" s="57">
        <f>SUM(E69,E71,E73)</f>
        <v>1569</v>
      </c>
      <c r="F68" s="57">
        <f>SUM(F69,F71,F73)</f>
        <v>84349</v>
      </c>
      <c r="G68" s="57">
        <f>SUM(G69,G71,G73)</f>
        <v>80825.41</v>
      </c>
      <c r="H68" s="147">
        <f t="shared" si="4"/>
        <v>95.82260607713192</v>
      </c>
    </row>
    <row r="69" spans="1:8" ht="27.75" customHeight="1">
      <c r="A69" s="319"/>
      <c r="B69" s="101">
        <v>75101</v>
      </c>
      <c r="C69" s="101"/>
      <c r="D69" s="128" t="s">
        <v>88</v>
      </c>
      <c r="E69" s="129">
        <f>E70</f>
        <v>1569</v>
      </c>
      <c r="F69" s="129">
        <f>F70</f>
        <v>1569</v>
      </c>
      <c r="G69" s="129">
        <f>G70</f>
        <v>1569</v>
      </c>
      <c r="H69" s="130">
        <f t="shared" si="4"/>
        <v>100</v>
      </c>
    </row>
    <row r="70" spans="1:8" ht="27.75" customHeight="1">
      <c r="A70" s="354"/>
      <c r="B70" s="70"/>
      <c r="C70" s="70" t="s">
        <v>50</v>
      </c>
      <c r="D70" s="70" t="s">
        <v>87</v>
      </c>
      <c r="E70" s="131">
        <v>1569</v>
      </c>
      <c r="F70" s="132">
        <v>1569</v>
      </c>
      <c r="G70" s="133">
        <v>1569</v>
      </c>
      <c r="H70" s="134">
        <f t="shared" si="4"/>
        <v>100</v>
      </c>
    </row>
    <row r="71" spans="1:8" ht="27.75" customHeight="1">
      <c r="A71" s="354"/>
      <c r="B71" s="60" t="s">
        <v>220</v>
      </c>
      <c r="C71" s="135"/>
      <c r="D71" s="136" t="s">
        <v>221</v>
      </c>
      <c r="E71" s="137">
        <f>E72</f>
        <v>0</v>
      </c>
      <c r="F71" s="137">
        <f>F72</f>
        <v>38650</v>
      </c>
      <c r="G71" s="137">
        <f>G72</f>
        <v>38650</v>
      </c>
      <c r="H71" s="145">
        <f t="shared" si="4"/>
        <v>100</v>
      </c>
    </row>
    <row r="72" spans="1:8" ht="27.75" customHeight="1">
      <c r="A72" s="355"/>
      <c r="B72" s="124"/>
      <c r="C72" s="65" t="s">
        <v>50</v>
      </c>
      <c r="D72" s="65" t="s">
        <v>87</v>
      </c>
      <c r="E72" s="138">
        <v>0</v>
      </c>
      <c r="F72" s="138">
        <v>38650</v>
      </c>
      <c r="G72" s="138">
        <v>38650</v>
      </c>
      <c r="H72" s="134">
        <f t="shared" si="4"/>
        <v>100</v>
      </c>
    </row>
    <row r="73" spans="1:8" ht="27.75" customHeight="1">
      <c r="A73" s="46"/>
      <c r="B73" s="139">
        <v>75109</v>
      </c>
      <c r="C73" s="140"/>
      <c r="D73" s="141" t="s">
        <v>260</v>
      </c>
      <c r="E73" s="142">
        <f>SUM(E74)</f>
        <v>0</v>
      </c>
      <c r="F73" s="142">
        <f>SUM(F74)</f>
        <v>44130</v>
      </c>
      <c r="G73" s="142">
        <f>SUM(G74)</f>
        <v>40606.41</v>
      </c>
      <c r="H73" s="145">
        <f t="shared" si="4"/>
        <v>92.01543167912986</v>
      </c>
    </row>
    <row r="74" spans="1:8" ht="27.75" customHeight="1">
      <c r="A74" s="46"/>
      <c r="B74" s="143"/>
      <c r="C74" s="70" t="s">
        <v>50</v>
      </c>
      <c r="D74" s="65" t="s">
        <v>87</v>
      </c>
      <c r="E74" s="144">
        <v>0</v>
      </c>
      <c r="F74" s="144">
        <v>44130</v>
      </c>
      <c r="G74" s="144">
        <v>40606.41</v>
      </c>
      <c r="H74" s="134">
        <f t="shared" si="4"/>
        <v>92.01543167912986</v>
      </c>
    </row>
    <row r="75" spans="1:8" s="5" customFormat="1" ht="30.75" customHeight="1">
      <c r="A75" s="56" t="s">
        <v>132</v>
      </c>
      <c r="B75" s="157"/>
      <c r="C75" s="157"/>
      <c r="D75" s="158" t="s">
        <v>133</v>
      </c>
      <c r="E75" s="159">
        <f>SUM(E76,E78)</f>
        <v>3015532</v>
      </c>
      <c r="F75" s="159">
        <f>SUM(F76,F78)</f>
        <v>2879951.82</v>
      </c>
      <c r="G75" s="159">
        <f>SUM(G76,G78)</f>
        <v>3087682.38</v>
      </c>
      <c r="H75" s="155">
        <f t="shared" si="4"/>
        <v>107.21298733393394</v>
      </c>
    </row>
    <row r="76" spans="1:8" s="5" customFormat="1" ht="30.75" customHeight="1">
      <c r="A76" s="170"/>
      <c r="B76" s="149" t="s">
        <v>261</v>
      </c>
      <c r="C76" s="149"/>
      <c r="D76" s="150" t="s">
        <v>262</v>
      </c>
      <c r="E76" s="151">
        <f>SUM(E77)</f>
        <v>0</v>
      </c>
      <c r="F76" s="151">
        <f>SUM(F77)</f>
        <v>12540</v>
      </c>
      <c r="G76" s="151">
        <f>SUM(G77)</f>
        <v>12540</v>
      </c>
      <c r="H76" s="145">
        <f t="shared" si="4"/>
        <v>100</v>
      </c>
    </row>
    <row r="77" spans="1:8" s="5" customFormat="1" ht="30.75" customHeight="1">
      <c r="A77" s="170"/>
      <c r="B77" s="152"/>
      <c r="C77" s="152" t="s">
        <v>67</v>
      </c>
      <c r="D77" s="153" t="s">
        <v>263</v>
      </c>
      <c r="E77" s="154">
        <v>0</v>
      </c>
      <c r="F77" s="154">
        <v>12540</v>
      </c>
      <c r="G77" s="154">
        <v>12540</v>
      </c>
      <c r="H77" s="156">
        <f>G76/F76*100</f>
        <v>100</v>
      </c>
    </row>
    <row r="78" spans="1:8" s="11" customFormat="1" ht="25.5" customHeight="1">
      <c r="A78" s="171"/>
      <c r="B78" s="160" t="s">
        <v>134</v>
      </c>
      <c r="C78" s="161"/>
      <c r="D78" s="162" t="s">
        <v>135</v>
      </c>
      <c r="E78" s="163">
        <f>SUM(E79)</f>
        <v>3015532</v>
      </c>
      <c r="F78" s="163">
        <f>SUM(F79)</f>
        <v>2867411.82</v>
      </c>
      <c r="G78" s="163">
        <f>SUM(G79)</f>
        <v>3075142.38</v>
      </c>
      <c r="H78" s="164">
        <f aca="true" t="shared" si="5" ref="H78:H91">G78/F78*100</f>
        <v>107.24453176035244</v>
      </c>
    </row>
    <row r="79" spans="1:8" s="11" customFormat="1" ht="25.5" customHeight="1">
      <c r="A79" s="171"/>
      <c r="B79" s="165"/>
      <c r="C79" s="166" t="s">
        <v>126</v>
      </c>
      <c r="D79" s="167" t="s">
        <v>136</v>
      </c>
      <c r="E79" s="168">
        <v>3015532</v>
      </c>
      <c r="F79" s="168">
        <v>2867411.82</v>
      </c>
      <c r="G79" s="168">
        <v>3075142.38</v>
      </c>
      <c r="H79" s="169">
        <f t="shared" si="5"/>
        <v>107.24453176035244</v>
      </c>
    </row>
    <row r="80" spans="1:8" ht="45" customHeight="1">
      <c r="A80" s="55">
        <v>756</v>
      </c>
      <c r="B80" s="56"/>
      <c r="C80" s="56"/>
      <c r="D80" s="79" t="s">
        <v>149</v>
      </c>
      <c r="E80" s="195">
        <f>SUM(E81,E83,E102,E114,E120,E122)</f>
        <v>6983385</v>
      </c>
      <c r="F80" s="195">
        <f>SUM(F81,F83,F102,F114,F120,F122)</f>
        <v>7154357.29</v>
      </c>
      <c r="G80" s="195">
        <f>SUM(G81,G83,G102,G114,G120,G122)</f>
        <v>7281548.57</v>
      </c>
      <c r="H80" s="196">
        <f t="shared" si="5"/>
        <v>101.77781560026058</v>
      </c>
    </row>
    <row r="81" spans="1:8" ht="15" customHeight="1">
      <c r="A81" s="41"/>
      <c r="B81" s="60">
        <v>75601</v>
      </c>
      <c r="C81" s="60"/>
      <c r="D81" s="60" t="s">
        <v>94</v>
      </c>
      <c r="E81" s="172">
        <f>SUM(E82:E82)</f>
        <v>3000</v>
      </c>
      <c r="F81" s="172">
        <f>SUM(F82:F82)</f>
        <v>1500</v>
      </c>
      <c r="G81" s="172">
        <f>SUM(G82:G82)</f>
        <v>1633.68</v>
      </c>
      <c r="H81" s="130">
        <f t="shared" si="5"/>
        <v>108.912</v>
      </c>
    </row>
    <row r="82" spans="1:8" ht="27.75" customHeight="1">
      <c r="A82" s="42"/>
      <c r="B82" s="173"/>
      <c r="C82" s="65" t="s">
        <v>52</v>
      </c>
      <c r="D82" s="65" t="s">
        <v>99</v>
      </c>
      <c r="E82" s="75">
        <v>3000</v>
      </c>
      <c r="F82" s="75">
        <v>1500</v>
      </c>
      <c r="G82" s="75">
        <v>1633.68</v>
      </c>
      <c r="H82" s="174">
        <f t="shared" si="5"/>
        <v>108.912</v>
      </c>
    </row>
    <row r="83" spans="1:8" ht="45" customHeight="1">
      <c r="A83" s="42"/>
      <c r="B83" s="73">
        <v>75615</v>
      </c>
      <c r="C83" s="101"/>
      <c r="D83" s="101" t="s">
        <v>120</v>
      </c>
      <c r="E83" s="179">
        <f>SUM(E84:E91)</f>
        <v>2627072</v>
      </c>
      <c r="F83" s="179">
        <f>SUM(F84:F91)</f>
        <v>2443271.29</v>
      </c>
      <c r="G83" s="179">
        <f>SUM(G84:G91)</f>
        <v>2443908.8000000003</v>
      </c>
      <c r="H83" s="130">
        <f t="shared" si="5"/>
        <v>100.02609247702495</v>
      </c>
    </row>
    <row r="84" spans="1:8" ht="13.5" customHeight="1">
      <c r="A84" s="42"/>
      <c r="B84" s="47"/>
      <c r="C84" s="65" t="s">
        <v>53</v>
      </c>
      <c r="D84" s="65" t="s">
        <v>18</v>
      </c>
      <c r="E84" s="75">
        <v>2021539</v>
      </c>
      <c r="F84" s="175">
        <v>1820838.29</v>
      </c>
      <c r="G84" s="175">
        <v>1840005.79</v>
      </c>
      <c r="H84" s="174">
        <f t="shared" si="5"/>
        <v>101.05267447995065</v>
      </c>
    </row>
    <row r="85" spans="1:8" ht="13.5" customHeight="1">
      <c r="A85" s="16"/>
      <c r="B85" s="51"/>
      <c r="C85" s="65" t="s">
        <v>54</v>
      </c>
      <c r="D85" s="65" t="s">
        <v>19</v>
      </c>
      <c r="E85" s="75">
        <v>241947</v>
      </c>
      <c r="F85" s="175">
        <v>241947</v>
      </c>
      <c r="G85" s="175">
        <v>206766.78</v>
      </c>
      <c r="H85" s="174">
        <f t="shared" si="5"/>
        <v>85.45953452615656</v>
      </c>
    </row>
    <row r="86" spans="1:8" ht="13.5" customHeight="1">
      <c r="A86" s="16"/>
      <c r="B86" s="51"/>
      <c r="C86" s="65" t="s">
        <v>55</v>
      </c>
      <c r="D86" s="65" t="s">
        <v>20</v>
      </c>
      <c r="E86" s="75">
        <v>313144</v>
      </c>
      <c r="F86" s="175">
        <v>313144</v>
      </c>
      <c r="G86" s="175">
        <v>326064.63</v>
      </c>
      <c r="H86" s="174">
        <f t="shared" si="5"/>
        <v>104.12609853613672</v>
      </c>
    </row>
    <row r="87" spans="1:8" ht="13.5" customHeight="1">
      <c r="A87" s="16"/>
      <c r="B87" s="51"/>
      <c r="C87" s="65" t="s">
        <v>56</v>
      </c>
      <c r="D87" s="65" t="s">
        <v>21</v>
      </c>
      <c r="E87" s="75">
        <v>36142</v>
      </c>
      <c r="F87" s="175">
        <v>41442</v>
      </c>
      <c r="G87" s="175">
        <v>42476</v>
      </c>
      <c r="H87" s="174">
        <f t="shared" si="5"/>
        <v>102.4950533275421</v>
      </c>
    </row>
    <row r="88" spans="1:8" ht="13.5" customHeight="1">
      <c r="A88" s="16"/>
      <c r="B88" s="51"/>
      <c r="C88" s="65" t="s">
        <v>60</v>
      </c>
      <c r="D88" s="65" t="s">
        <v>119</v>
      </c>
      <c r="E88" s="75">
        <v>6000</v>
      </c>
      <c r="F88" s="175">
        <v>10700</v>
      </c>
      <c r="G88" s="176">
        <v>14143</v>
      </c>
      <c r="H88" s="174">
        <f t="shared" si="5"/>
        <v>132.17757009345794</v>
      </c>
    </row>
    <row r="89" spans="1:8" ht="13.5" customHeight="1">
      <c r="A89" s="16"/>
      <c r="B89" s="51"/>
      <c r="C89" s="65" t="s">
        <v>44</v>
      </c>
      <c r="D89" s="65" t="s">
        <v>14</v>
      </c>
      <c r="E89" s="75">
        <v>0</v>
      </c>
      <c r="F89" s="175">
        <v>0</v>
      </c>
      <c r="G89" s="175">
        <v>70.4</v>
      </c>
      <c r="H89" s="174">
        <v>0</v>
      </c>
    </row>
    <row r="90" spans="1:8" ht="15" customHeight="1">
      <c r="A90" s="16"/>
      <c r="B90" s="51"/>
      <c r="C90" s="65" t="s">
        <v>45</v>
      </c>
      <c r="D90" s="65" t="s">
        <v>150</v>
      </c>
      <c r="E90" s="75">
        <v>7000</v>
      </c>
      <c r="F90" s="175">
        <v>13900</v>
      </c>
      <c r="G90" s="175">
        <v>13127.2</v>
      </c>
      <c r="H90" s="174">
        <f t="shared" si="5"/>
        <v>94.44028776978418</v>
      </c>
    </row>
    <row r="91" spans="1:8" s="6" customFormat="1" ht="27" customHeight="1" thickBot="1">
      <c r="A91" s="17"/>
      <c r="B91" s="52"/>
      <c r="C91" s="115" t="s">
        <v>139</v>
      </c>
      <c r="D91" s="177" t="s">
        <v>146</v>
      </c>
      <c r="E91" s="178">
        <v>1300</v>
      </c>
      <c r="F91" s="178">
        <v>1300</v>
      </c>
      <c r="G91" s="178">
        <v>1255</v>
      </c>
      <c r="H91" s="174">
        <f t="shared" si="5"/>
        <v>96.53846153846153</v>
      </c>
    </row>
    <row r="92" spans="1:8" ht="19.5" customHeight="1" thickTop="1">
      <c r="A92" s="349"/>
      <c r="B92" s="349"/>
      <c r="C92" s="349"/>
      <c r="D92" s="349"/>
      <c r="E92" s="349"/>
      <c r="F92" s="349"/>
      <c r="G92" s="349"/>
      <c r="H92" s="349"/>
    </row>
    <row r="93" spans="1:8" ht="13.5" customHeight="1">
      <c r="A93" s="327"/>
      <c r="B93" s="327"/>
      <c r="C93" s="327"/>
      <c r="D93" s="327"/>
      <c r="E93" s="327"/>
      <c r="F93" s="327"/>
      <c r="G93" s="327"/>
      <c r="H93" s="327"/>
    </row>
    <row r="94" spans="1:8" ht="13.5" customHeight="1">
      <c r="A94" s="327"/>
      <c r="B94" s="327"/>
      <c r="C94" s="327"/>
      <c r="D94" s="327"/>
      <c r="E94" s="327"/>
      <c r="F94" s="327"/>
      <c r="G94" s="327"/>
      <c r="H94" s="327"/>
    </row>
    <row r="95" spans="1:8" ht="13.5" customHeight="1">
      <c r="A95" s="327" t="s">
        <v>248</v>
      </c>
      <c r="B95" s="327"/>
      <c r="C95" s="327"/>
      <c r="D95" s="327"/>
      <c r="E95" s="327"/>
      <c r="F95" s="327"/>
      <c r="G95" s="327"/>
      <c r="H95" s="327"/>
    </row>
    <row r="96" spans="1:8" ht="18.75">
      <c r="A96" s="342"/>
      <c r="B96" s="342"/>
      <c r="C96" s="342"/>
      <c r="D96" s="342"/>
      <c r="E96" s="342"/>
      <c r="F96" s="342"/>
      <c r="G96" s="342"/>
      <c r="H96" s="342"/>
    </row>
    <row r="97" spans="1:8" ht="15.75">
      <c r="A97" s="335"/>
      <c r="B97" s="335"/>
      <c r="C97" s="335"/>
      <c r="D97" s="335"/>
      <c r="E97" s="335"/>
      <c r="F97" s="335"/>
      <c r="G97" s="335"/>
      <c r="H97" s="335"/>
    </row>
    <row r="98" spans="1:8" ht="15.75">
      <c r="A98" s="335"/>
      <c r="B98" s="335"/>
      <c r="C98" s="335"/>
      <c r="D98" s="335"/>
      <c r="E98" s="335"/>
      <c r="F98" s="335"/>
      <c r="G98" s="335"/>
      <c r="H98" s="335"/>
    </row>
    <row r="99" spans="1:8" ht="13.5" thickBot="1">
      <c r="A99" s="31"/>
      <c r="B99" s="31"/>
      <c r="C99" s="31"/>
      <c r="D99" s="31"/>
      <c r="E99" s="31"/>
      <c r="F99" s="31"/>
      <c r="G99" s="31"/>
      <c r="H99" s="31" t="s">
        <v>185</v>
      </c>
    </row>
    <row r="100" spans="1:8" ht="26.25" thickTop="1">
      <c r="A100" s="19" t="s">
        <v>8</v>
      </c>
      <c r="B100" s="20" t="s">
        <v>82</v>
      </c>
      <c r="C100" s="20" t="s">
        <v>83</v>
      </c>
      <c r="D100" s="20" t="s">
        <v>85</v>
      </c>
      <c r="E100" s="21" t="s">
        <v>90</v>
      </c>
      <c r="F100" s="21" t="s">
        <v>91</v>
      </c>
      <c r="G100" s="22" t="s">
        <v>257</v>
      </c>
      <c r="H100" s="23" t="s">
        <v>92</v>
      </c>
    </row>
    <row r="101" spans="1:8" ht="12.75" customHeight="1">
      <c r="A101" s="118" t="s">
        <v>5</v>
      </c>
      <c r="B101" s="119" t="s">
        <v>0</v>
      </c>
      <c r="C101" s="120" t="s">
        <v>1</v>
      </c>
      <c r="D101" s="119" t="s">
        <v>2</v>
      </c>
      <c r="E101" s="119" t="s">
        <v>3</v>
      </c>
      <c r="F101" s="187" t="s">
        <v>4</v>
      </c>
      <c r="G101" s="188" t="s">
        <v>81</v>
      </c>
      <c r="H101" s="189" t="s">
        <v>93</v>
      </c>
    </row>
    <row r="102" spans="1:8" ht="45.75" customHeight="1">
      <c r="A102" s="41"/>
      <c r="B102" s="73" t="s">
        <v>121</v>
      </c>
      <c r="C102" s="60"/>
      <c r="D102" s="60" t="s">
        <v>122</v>
      </c>
      <c r="E102" s="172">
        <f>SUM(E103:E113)</f>
        <v>1562845</v>
      </c>
      <c r="F102" s="172">
        <f>SUM(F103:F113)</f>
        <v>1805345</v>
      </c>
      <c r="G102" s="172">
        <f>SUM(G103:G113)</f>
        <v>1968209.8</v>
      </c>
      <c r="H102" s="180">
        <f aca="true" t="shared" si="6" ref="H102:H109">G102/F102*100</f>
        <v>109.02125632496835</v>
      </c>
    </row>
    <row r="103" spans="1:8" ht="12.75" customHeight="1">
      <c r="A103" s="42"/>
      <c r="B103" s="121"/>
      <c r="C103" s="65" t="s">
        <v>53</v>
      </c>
      <c r="D103" s="65" t="s">
        <v>18</v>
      </c>
      <c r="E103" s="75">
        <v>970800</v>
      </c>
      <c r="F103" s="181">
        <v>1115800</v>
      </c>
      <c r="G103" s="181">
        <v>1166242.7</v>
      </c>
      <c r="H103" s="182">
        <f t="shared" si="6"/>
        <v>104.52076537013801</v>
      </c>
    </row>
    <row r="104" spans="1:8" ht="12.75" customHeight="1">
      <c r="A104" s="16"/>
      <c r="B104" s="183"/>
      <c r="C104" s="65" t="s">
        <v>54</v>
      </c>
      <c r="D104" s="65" t="s">
        <v>19</v>
      </c>
      <c r="E104" s="75">
        <v>295000</v>
      </c>
      <c r="F104" s="181">
        <v>376848</v>
      </c>
      <c r="G104" s="181">
        <v>386010.7</v>
      </c>
      <c r="H104" s="182">
        <f t="shared" si="6"/>
        <v>102.43140470428396</v>
      </c>
    </row>
    <row r="105" spans="1:8" ht="12.75" customHeight="1">
      <c r="A105" s="16"/>
      <c r="B105" s="183"/>
      <c r="C105" s="65" t="s">
        <v>55</v>
      </c>
      <c r="D105" s="65" t="s">
        <v>20</v>
      </c>
      <c r="E105" s="75">
        <v>4494</v>
      </c>
      <c r="F105" s="181">
        <v>4494</v>
      </c>
      <c r="G105" s="181">
        <v>5708.11</v>
      </c>
      <c r="H105" s="182">
        <f t="shared" si="6"/>
        <v>127.01624388072985</v>
      </c>
    </row>
    <row r="106" spans="1:8" ht="12.75" customHeight="1">
      <c r="A106" s="16"/>
      <c r="B106" s="183"/>
      <c r="C106" s="65" t="s">
        <v>56</v>
      </c>
      <c r="D106" s="65" t="s">
        <v>21</v>
      </c>
      <c r="E106" s="75">
        <v>71707</v>
      </c>
      <c r="F106" s="181">
        <v>83859</v>
      </c>
      <c r="G106" s="181">
        <v>92029.76</v>
      </c>
      <c r="H106" s="182">
        <f t="shared" si="6"/>
        <v>109.7434503154104</v>
      </c>
    </row>
    <row r="107" spans="1:8" ht="12.75" customHeight="1">
      <c r="A107" s="16"/>
      <c r="B107" s="183"/>
      <c r="C107" s="70" t="s">
        <v>57</v>
      </c>
      <c r="D107" s="70" t="s">
        <v>22</v>
      </c>
      <c r="E107" s="181">
        <v>7000</v>
      </c>
      <c r="F107" s="181">
        <v>10500</v>
      </c>
      <c r="G107" s="181">
        <v>12178</v>
      </c>
      <c r="H107" s="182">
        <f t="shared" si="6"/>
        <v>115.98095238095239</v>
      </c>
    </row>
    <row r="108" spans="1:8" ht="12.75" customHeight="1">
      <c r="A108" s="16"/>
      <c r="B108" s="183"/>
      <c r="C108" s="65" t="s">
        <v>58</v>
      </c>
      <c r="D108" s="65" t="s">
        <v>23</v>
      </c>
      <c r="E108" s="75">
        <v>13000</v>
      </c>
      <c r="F108" s="181">
        <v>13000</v>
      </c>
      <c r="G108" s="181">
        <v>14032.8</v>
      </c>
      <c r="H108" s="69">
        <f t="shared" si="6"/>
        <v>107.94461538461537</v>
      </c>
    </row>
    <row r="109" spans="1:8" ht="12.75" customHeight="1">
      <c r="A109" s="16"/>
      <c r="B109" s="183"/>
      <c r="C109" s="70" t="s">
        <v>59</v>
      </c>
      <c r="D109" s="70" t="s">
        <v>24</v>
      </c>
      <c r="E109" s="181">
        <v>500</v>
      </c>
      <c r="F109" s="181">
        <v>500</v>
      </c>
      <c r="G109" s="181">
        <v>203.4</v>
      </c>
      <c r="H109" s="69">
        <f t="shared" si="6"/>
        <v>40.68</v>
      </c>
    </row>
    <row r="110" spans="1:8" ht="27.75" customHeight="1">
      <c r="A110" s="16"/>
      <c r="B110" s="183"/>
      <c r="C110" s="65" t="s">
        <v>60</v>
      </c>
      <c r="D110" s="65" t="s">
        <v>25</v>
      </c>
      <c r="E110" s="75">
        <v>110000</v>
      </c>
      <c r="F110" s="181">
        <v>110000</v>
      </c>
      <c r="G110" s="181">
        <v>201889.34</v>
      </c>
      <c r="H110" s="184">
        <f>G110/F110*100</f>
        <v>183.53576363636364</v>
      </c>
    </row>
    <row r="111" spans="1:8" ht="13.5" customHeight="1">
      <c r="A111" s="16"/>
      <c r="B111" s="183"/>
      <c r="C111" s="65" t="s">
        <v>44</v>
      </c>
      <c r="D111" s="65" t="s">
        <v>14</v>
      </c>
      <c r="E111" s="75">
        <v>7000</v>
      </c>
      <c r="F111" s="181">
        <v>7000</v>
      </c>
      <c r="G111" s="181">
        <v>8179.91</v>
      </c>
      <c r="H111" s="69">
        <f>G111/F111*100</f>
        <v>116.85585714285713</v>
      </c>
    </row>
    <row r="112" spans="1:8" ht="27.75" customHeight="1">
      <c r="A112" s="16"/>
      <c r="B112" s="183"/>
      <c r="C112" s="65" t="s">
        <v>45</v>
      </c>
      <c r="D112" s="65" t="s">
        <v>95</v>
      </c>
      <c r="E112" s="75">
        <v>20000</v>
      </c>
      <c r="F112" s="181">
        <v>20000</v>
      </c>
      <c r="G112" s="181">
        <v>22578.08</v>
      </c>
      <c r="H112" s="69">
        <f>G112/F112*100</f>
        <v>112.89040000000001</v>
      </c>
    </row>
    <row r="113" spans="1:8" ht="13.5" customHeight="1">
      <c r="A113" s="16"/>
      <c r="B113" s="183"/>
      <c r="C113" s="124">
        <v>2680</v>
      </c>
      <c r="D113" s="185" t="s">
        <v>196</v>
      </c>
      <c r="E113" s="125">
        <v>63344</v>
      </c>
      <c r="F113" s="125">
        <v>63344</v>
      </c>
      <c r="G113" s="125">
        <v>59157</v>
      </c>
      <c r="H113" s="186">
        <f>G113/F113*100</f>
        <v>93.39006062136903</v>
      </c>
    </row>
    <row r="114" spans="1:8" ht="31.5" customHeight="1">
      <c r="A114" s="42"/>
      <c r="B114" s="60">
        <v>75618</v>
      </c>
      <c r="C114" s="60"/>
      <c r="D114" s="60" t="s">
        <v>112</v>
      </c>
      <c r="E114" s="172">
        <f>SUM(E115:E119)</f>
        <v>192000</v>
      </c>
      <c r="F114" s="172">
        <f>SUM(F115:F119)</f>
        <v>239173</v>
      </c>
      <c r="G114" s="172">
        <f>SUM(G115:G119)</f>
        <v>233819.65</v>
      </c>
      <c r="H114" s="62">
        <f>G114/F114*100</f>
        <v>97.76172477662612</v>
      </c>
    </row>
    <row r="115" spans="1:11" ht="13.5" customHeight="1">
      <c r="A115" s="42"/>
      <c r="B115" s="51"/>
      <c r="C115" s="114" t="s">
        <v>62</v>
      </c>
      <c r="D115" s="114" t="s">
        <v>27</v>
      </c>
      <c r="E115" s="190">
        <v>33000</v>
      </c>
      <c r="F115" s="191">
        <v>33000</v>
      </c>
      <c r="G115" s="191">
        <v>27535</v>
      </c>
      <c r="H115" s="184">
        <f aca="true" t="shared" si="7" ref="H115:H138">G115/F115*100</f>
        <v>83.43939393939394</v>
      </c>
      <c r="K115" s="18"/>
    </row>
    <row r="116" spans="1:8" ht="13.5" customHeight="1">
      <c r="A116" s="42"/>
      <c r="B116" s="51"/>
      <c r="C116" s="65" t="s">
        <v>63</v>
      </c>
      <c r="D116" s="65" t="s">
        <v>113</v>
      </c>
      <c r="E116" s="75">
        <v>150000</v>
      </c>
      <c r="F116" s="175">
        <v>174460</v>
      </c>
      <c r="G116" s="175">
        <v>175048.06</v>
      </c>
      <c r="H116" s="69">
        <f t="shared" si="7"/>
        <v>100.33707440100883</v>
      </c>
    </row>
    <row r="117" spans="1:8" ht="13.5" customHeight="1">
      <c r="A117" s="42"/>
      <c r="B117" s="51"/>
      <c r="C117" s="123" t="s">
        <v>173</v>
      </c>
      <c r="D117" s="124" t="s">
        <v>174</v>
      </c>
      <c r="E117" s="75">
        <v>0</v>
      </c>
      <c r="F117" s="175">
        <v>27713</v>
      </c>
      <c r="G117" s="175">
        <v>28947.59</v>
      </c>
      <c r="H117" s="69">
        <f t="shared" si="7"/>
        <v>104.45491285678202</v>
      </c>
    </row>
    <row r="118" spans="1:8" ht="13.5" customHeight="1">
      <c r="A118" s="42"/>
      <c r="B118" s="51"/>
      <c r="C118" s="65" t="s">
        <v>157</v>
      </c>
      <c r="D118" s="65" t="s">
        <v>158</v>
      </c>
      <c r="E118" s="75">
        <v>7000</v>
      </c>
      <c r="F118" s="175">
        <v>0</v>
      </c>
      <c r="G118" s="175">
        <v>0</v>
      </c>
      <c r="H118" s="69" t="e">
        <f t="shared" si="7"/>
        <v>#DIV/0!</v>
      </c>
    </row>
    <row r="119" spans="1:8" ht="13.5" customHeight="1">
      <c r="A119" s="42"/>
      <c r="B119" s="50"/>
      <c r="C119" s="65" t="s">
        <v>44</v>
      </c>
      <c r="D119" s="65" t="s">
        <v>14</v>
      </c>
      <c r="E119" s="75">
        <v>2000</v>
      </c>
      <c r="F119" s="175">
        <v>4000</v>
      </c>
      <c r="G119" s="175">
        <v>2289</v>
      </c>
      <c r="H119" s="69">
        <f t="shared" si="7"/>
        <v>57.225</v>
      </c>
    </row>
    <row r="120" spans="1:8" ht="13.5" customHeight="1">
      <c r="A120" s="42"/>
      <c r="B120" s="101" t="s">
        <v>175</v>
      </c>
      <c r="C120" s="60"/>
      <c r="D120" s="60" t="s">
        <v>176</v>
      </c>
      <c r="E120" s="192">
        <f>SUM(E121:E121)</f>
        <v>14000</v>
      </c>
      <c r="F120" s="192">
        <f>SUM(F121:F121)</f>
        <v>0</v>
      </c>
      <c r="G120" s="192">
        <f>SUM(G121:G121)</f>
        <v>0</v>
      </c>
      <c r="H120" s="97" t="e">
        <f t="shared" si="7"/>
        <v>#DIV/0!</v>
      </c>
    </row>
    <row r="121" spans="1:8" ht="13.5" customHeight="1">
      <c r="A121" s="42"/>
      <c r="B121" s="183"/>
      <c r="C121" s="65" t="s">
        <v>126</v>
      </c>
      <c r="D121" s="193" t="s">
        <v>177</v>
      </c>
      <c r="E121" s="75">
        <v>14000</v>
      </c>
      <c r="F121" s="76">
        <v>0</v>
      </c>
      <c r="G121" s="76">
        <v>0</v>
      </c>
      <c r="H121" s="69" t="e">
        <f t="shared" si="7"/>
        <v>#DIV/0!</v>
      </c>
    </row>
    <row r="122" spans="1:8" ht="27.75" customHeight="1">
      <c r="A122" s="42"/>
      <c r="B122" s="60">
        <v>75621</v>
      </c>
      <c r="C122" s="60"/>
      <c r="D122" s="84" t="s">
        <v>96</v>
      </c>
      <c r="E122" s="172">
        <f>E123+E124</f>
        <v>2584468</v>
      </c>
      <c r="F122" s="172">
        <f>F123+F124</f>
        <v>2665068</v>
      </c>
      <c r="G122" s="172">
        <f>G123+G124</f>
        <v>2633976.64</v>
      </c>
      <c r="H122" s="97">
        <f t="shared" si="7"/>
        <v>98.83337460807755</v>
      </c>
    </row>
    <row r="123" spans="1:8" ht="13.5" customHeight="1">
      <c r="A123" s="42"/>
      <c r="B123" s="121"/>
      <c r="C123" s="65" t="s">
        <v>64</v>
      </c>
      <c r="D123" s="65" t="s">
        <v>97</v>
      </c>
      <c r="E123" s="75">
        <v>2584468</v>
      </c>
      <c r="F123" s="175">
        <v>2584468</v>
      </c>
      <c r="G123" s="175">
        <v>2529180</v>
      </c>
      <c r="H123" s="69">
        <f t="shared" si="7"/>
        <v>97.86075896470763</v>
      </c>
    </row>
    <row r="124" spans="1:8" ht="13.5" customHeight="1">
      <c r="A124" s="43"/>
      <c r="B124" s="112"/>
      <c r="C124" s="65" t="s">
        <v>65</v>
      </c>
      <c r="D124" s="65" t="s">
        <v>98</v>
      </c>
      <c r="E124" s="194">
        <v>0</v>
      </c>
      <c r="F124" s="175">
        <v>80600</v>
      </c>
      <c r="G124" s="175">
        <v>104796.64</v>
      </c>
      <c r="H124" s="69">
        <f t="shared" si="7"/>
        <v>130.02064516129033</v>
      </c>
    </row>
    <row r="125" spans="1:8" ht="13.5" customHeight="1">
      <c r="A125" s="207">
        <v>758</v>
      </c>
      <c r="B125" s="49"/>
      <c r="C125" s="49"/>
      <c r="D125" s="108" t="s">
        <v>28</v>
      </c>
      <c r="E125" s="198">
        <f>SUM(E126,E128,E130,E135,E137)</f>
        <v>12456661</v>
      </c>
      <c r="F125" s="199">
        <f>SUM(F126,F128,F130,F135,F137)</f>
        <v>12461915</v>
      </c>
      <c r="G125" s="200">
        <f>SUM(G126,G128,G130,G135,G137)</f>
        <v>12462777.93</v>
      </c>
      <c r="H125" s="127">
        <f t="shared" si="7"/>
        <v>100.00692453768141</v>
      </c>
    </row>
    <row r="126" spans="1:8" ht="13.5" customHeight="1">
      <c r="A126" s="41"/>
      <c r="B126" s="197">
        <v>75801</v>
      </c>
      <c r="C126" s="197"/>
      <c r="D126" s="197" t="s">
        <v>29</v>
      </c>
      <c r="E126" s="192">
        <f>E127</f>
        <v>8141710</v>
      </c>
      <c r="F126" s="192">
        <f>F127</f>
        <v>8067079</v>
      </c>
      <c r="G126" s="192">
        <f>G127</f>
        <v>8067079</v>
      </c>
      <c r="H126" s="69">
        <f t="shared" si="7"/>
        <v>100</v>
      </c>
    </row>
    <row r="127" spans="1:8" ht="13.5" customHeight="1">
      <c r="A127" s="45"/>
      <c r="B127" s="65"/>
      <c r="C127" s="65" t="s">
        <v>66</v>
      </c>
      <c r="D127" s="65" t="s">
        <v>30</v>
      </c>
      <c r="E127" s="76">
        <v>8141710</v>
      </c>
      <c r="F127" s="175">
        <v>8067079</v>
      </c>
      <c r="G127" s="175">
        <v>8067079</v>
      </c>
      <c r="H127" s="69">
        <f t="shared" si="7"/>
        <v>100</v>
      </c>
    </row>
    <row r="128" spans="1:8" ht="13.5" customHeight="1">
      <c r="A128" s="42"/>
      <c r="B128" s="197" t="s">
        <v>69</v>
      </c>
      <c r="C128" s="197"/>
      <c r="D128" s="103" t="s">
        <v>100</v>
      </c>
      <c r="E128" s="192">
        <f>E129</f>
        <v>4286628</v>
      </c>
      <c r="F128" s="192">
        <f>F129</f>
        <v>4286628</v>
      </c>
      <c r="G128" s="192">
        <f>G129</f>
        <v>4286628</v>
      </c>
      <c r="H128" s="62">
        <f t="shared" si="7"/>
        <v>100</v>
      </c>
    </row>
    <row r="129" spans="1:8" ht="13.5" customHeight="1">
      <c r="A129" s="45"/>
      <c r="B129" s="65"/>
      <c r="C129" s="65" t="s">
        <v>66</v>
      </c>
      <c r="D129" s="65" t="s">
        <v>30</v>
      </c>
      <c r="E129" s="76">
        <v>4286628</v>
      </c>
      <c r="F129" s="175">
        <v>4286628</v>
      </c>
      <c r="G129" s="175">
        <v>4286628</v>
      </c>
      <c r="H129" s="69">
        <f t="shared" si="7"/>
        <v>100</v>
      </c>
    </row>
    <row r="130" spans="1:8" ht="13.5" customHeight="1">
      <c r="A130" s="42"/>
      <c r="B130" s="60">
        <v>75814</v>
      </c>
      <c r="C130" s="60"/>
      <c r="D130" s="60" t="s">
        <v>31</v>
      </c>
      <c r="E130" s="192">
        <f>SUM(E131:E134)</f>
        <v>25000</v>
      </c>
      <c r="F130" s="192">
        <f>SUM(F131:F134)</f>
        <v>104885</v>
      </c>
      <c r="G130" s="192">
        <f>SUM(G131:G134)</f>
        <v>105747.93000000001</v>
      </c>
      <c r="H130" s="62">
        <f t="shared" si="7"/>
        <v>100.82273919054204</v>
      </c>
    </row>
    <row r="131" spans="1:8" ht="13.5" customHeight="1">
      <c r="A131" s="54"/>
      <c r="B131" s="53"/>
      <c r="C131" s="98" t="s">
        <v>44</v>
      </c>
      <c r="D131" s="98" t="s">
        <v>264</v>
      </c>
      <c r="E131" s="201">
        <v>0</v>
      </c>
      <c r="F131" s="201">
        <v>7350</v>
      </c>
      <c r="G131" s="201">
        <v>7350</v>
      </c>
      <c r="H131" s="113">
        <f t="shared" si="7"/>
        <v>100</v>
      </c>
    </row>
    <row r="132" spans="1:8" ht="13.5" customHeight="1">
      <c r="A132" s="54"/>
      <c r="B132" s="53"/>
      <c r="C132" s="98" t="s">
        <v>265</v>
      </c>
      <c r="D132" s="107" t="s">
        <v>266</v>
      </c>
      <c r="E132" s="201">
        <v>0</v>
      </c>
      <c r="F132" s="201">
        <v>325</v>
      </c>
      <c r="G132" s="201">
        <v>325</v>
      </c>
      <c r="H132" s="113">
        <f t="shared" si="7"/>
        <v>100</v>
      </c>
    </row>
    <row r="133" spans="1:8" ht="13.5" customHeight="1">
      <c r="A133" s="45"/>
      <c r="B133" s="48"/>
      <c r="C133" s="65" t="s">
        <v>61</v>
      </c>
      <c r="D133" s="65" t="s">
        <v>26</v>
      </c>
      <c r="E133" s="76">
        <v>0</v>
      </c>
      <c r="F133" s="175">
        <v>210</v>
      </c>
      <c r="G133" s="175">
        <v>1101.47</v>
      </c>
      <c r="H133" s="113">
        <f t="shared" si="7"/>
        <v>524.5095238095238</v>
      </c>
    </row>
    <row r="134" spans="1:8" ht="13.5" customHeight="1">
      <c r="A134" s="45"/>
      <c r="B134" s="48"/>
      <c r="C134" s="65" t="s">
        <v>67</v>
      </c>
      <c r="D134" s="65" t="s">
        <v>32</v>
      </c>
      <c r="E134" s="76">
        <v>25000</v>
      </c>
      <c r="F134" s="175">
        <v>97000</v>
      </c>
      <c r="G134" s="175">
        <v>96971.46</v>
      </c>
      <c r="H134" s="69">
        <f t="shared" si="7"/>
        <v>99.97057731958763</v>
      </c>
    </row>
    <row r="135" spans="1:9" ht="13.5" customHeight="1">
      <c r="A135" s="45"/>
      <c r="B135" s="101" t="s">
        <v>178</v>
      </c>
      <c r="C135" s="65"/>
      <c r="D135" s="202" t="s">
        <v>179</v>
      </c>
      <c r="E135" s="192">
        <f>SUM(E136)</f>
        <v>0</v>
      </c>
      <c r="F135" s="192">
        <f>SUM(F136)</f>
        <v>0</v>
      </c>
      <c r="G135" s="192">
        <f>SUM(G136)</f>
        <v>0</v>
      </c>
      <c r="H135" s="97" t="e">
        <f t="shared" si="7"/>
        <v>#DIV/0!</v>
      </c>
      <c r="I135" s="32"/>
    </row>
    <row r="136" spans="1:8" ht="13.5" customHeight="1">
      <c r="A136" s="45"/>
      <c r="B136" s="114"/>
      <c r="C136" s="65" t="s">
        <v>180</v>
      </c>
      <c r="D136" s="203" t="s">
        <v>179</v>
      </c>
      <c r="E136" s="76">
        <v>0</v>
      </c>
      <c r="F136" s="76">
        <v>0</v>
      </c>
      <c r="G136" s="76">
        <v>0</v>
      </c>
      <c r="H136" s="69" t="e">
        <f t="shared" si="7"/>
        <v>#DIV/0!</v>
      </c>
    </row>
    <row r="137" spans="1:8" ht="13.5" customHeight="1">
      <c r="A137" s="45"/>
      <c r="B137" s="197" t="s">
        <v>70</v>
      </c>
      <c r="C137" s="197"/>
      <c r="D137" s="197" t="s">
        <v>101</v>
      </c>
      <c r="E137" s="192">
        <f>E138</f>
        <v>3323</v>
      </c>
      <c r="F137" s="192">
        <f>F138</f>
        <v>3323</v>
      </c>
      <c r="G137" s="192">
        <f>G138</f>
        <v>3323</v>
      </c>
      <c r="H137" s="97">
        <f t="shared" si="7"/>
        <v>100</v>
      </c>
    </row>
    <row r="138" spans="1:8" ht="12.75" customHeight="1" thickBot="1">
      <c r="A138" s="15"/>
      <c r="B138" s="115"/>
      <c r="C138" s="204" t="s">
        <v>66</v>
      </c>
      <c r="D138" s="204" t="s">
        <v>30</v>
      </c>
      <c r="E138" s="205">
        <v>3323</v>
      </c>
      <c r="F138" s="206">
        <v>3323</v>
      </c>
      <c r="G138" s="206">
        <v>3323</v>
      </c>
      <c r="H138" s="69">
        <f t="shared" si="7"/>
        <v>100</v>
      </c>
    </row>
    <row r="139" spans="1:8" ht="19.5" customHeight="1" thickTop="1">
      <c r="A139" s="372"/>
      <c r="B139" s="372"/>
      <c r="C139" s="372"/>
      <c r="D139" s="372"/>
      <c r="E139" s="372"/>
      <c r="F139" s="44"/>
      <c r="G139" s="44"/>
      <c r="H139" s="44"/>
    </row>
    <row r="140" spans="1:8" ht="20.25" customHeight="1">
      <c r="A140" s="349"/>
      <c r="B140" s="349"/>
      <c r="C140" s="349"/>
      <c r="D140" s="349"/>
      <c r="E140" s="349"/>
      <c r="F140" s="349"/>
      <c r="G140" s="349"/>
      <c r="H140" s="349"/>
    </row>
    <row r="141" spans="1:8" ht="12.75">
      <c r="A141" s="327"/>
      <c r="B141" s="327"/>
      <c r="C141" s="327"/>
      <c r="D141" s="327"/>
      <c r="E141" s="327"/>
      <c r="F141" s="327"/>
      <c r="G141" s="327"/>
      <c r="H141" s="327"/>
    </row>
    <row r="142" spans="1:8" ht="12.75">
      <c r="A142" s="327" t="s">
        <v>249</v>
      </c>
      <c r="B142" s="327"/>
      <c r="C142" s="327"/>
      <c r="D142" s="327"/>
      <c r="E142" s="327"/>
      <c r="F142" s="327"/>
      <c r="G142" s="327"/>
      <c r="H142" s="327"/>
    </row>
    <row r="143" spans="1:8" ht="12.75">
      <c r="A143" s="327"/>
      <c r="B143" s="327"/>
      <c r="C143" s="327"/>
      <c r="D143" s="327"/>
      <c r="E143" s="327"/>
      <c r="F143" s="327"/>
      <c r="G143" s="327"/>
      <c r="H143" s="327"/>
    </row>
    <row r="144" spans="1:8" ht="18" customHeight="1">
      <c r="A144" s="342"/>
      <c r="B144" s="342"/>
      <c r="C144" s="342"/>
      <c r="D144" s="342"/>
      <c r="E144" s="342"/>
      <c r="F144" s="342"/>
      <c r="G144" s="342"/>
      <c r="H144" s="342"/>
    </row>
    <row r="145" spans="1:8" ht="15.75">
      <c r="A145" s="335"/>
      <c r="B145" s="335"/>
      <c r="C145" s="335"/>
      <c r="D145" s="335"/>
      <c r="E145" s="335"/>
      <c r="F145" s="335"/>
      <c r="G145" s="335"/>
      <c r="H145" s="335"/>
    </row>
    <row r="146" spans="1:8" ht="15.75">
      <c r="A146" s="335"/>
      <c r="B146" s="335"/>
      <c r="C146" s="335"/>
      <c r="D146" s="335"/>
      <c r="E146" s="335"/>
      <c r="F146" s="335"/>
      <c r="G146" s="335"/>
      <c r="H146" s="335"/>
    </row>
    <row r="147" spans="1:8" ht="13.5" thickBot="1">
      <c r="A147" s="336" t="s">
        <v>183</v>
      </c>
      <c r="B147" s="336"/>
      <c r="C147" s="336"/>
      <c r="D147" s="336"/>
      <c r="E147" s="336"/>
      <c r="F147" s="336"/>
      <c r="G147" s="336"/>
      <c r="H147" s="336"/>
    </row>
    <row r="148" spans="1:8" ht="26.25" thickTop="1">
      <c r="A148" s="19" t="s">
        <v>8</v>
      </c>
      <c r="B148" s="20" t="s">
        <v>82</v>
      </c>
      <c r="C148" s="20" t="s">
        <v>83</v>
      </c>
      <c r="D148" s="20" t="s">
        <v>85</v>
      </c>
      <c r="E148" s="21" t="s">
        <v>90</v>
      </c>
      <c r="F148" s="21" t="s">
        <v>91</v>
      </c>
      <c r="G148" s="22" t="s">
        <v>257</v>
      </c>
      <c r="H148" s="23" t="s">
        <v>92</v>
      </c>
    </row>
    <row r="149" spans="1:8" ht="12.75">
      <c r="A149" s="118" t="s">
        <v>5</v>
      </c>
      <c r="B149" s="119" t="s">
        <v>0</v>
      </c>
      <c r="C149" s="120" t="s">
        <v>1</v>
      </c>
      <c r="D149" s="119" t="s">
        <v>2</v>
      </c>
      <c r="E149" s="119" t="s">
        <v>3</v>
      </c>
      <c r="F149" s="208" t="s">
        <v>4</v>
      </c>
      <c r="G149" s="209" t="s">
        <v>81</v>
      </c>
      <c r="H149" s="210" t="s">
        <v>93</v>
      </c>
    </row>
    <row r="150" spans="1:8" ht="15.75">
      <c r="A150" s="55">
        <v>801</v>
      </c>
      <c r="B150" s="56"/>
      <c r="C150" s="56"/>
      <c r="D150" s="56" t="s">
        <v>33</v>
      </c>
      <c r="E150" s="218">
        <f>SUM(E151,E155,E159,E164,E167)</f>
        <v>2406258.7</v>
      </c>
      <c r="F150" s="218">
        <f>SUM(F151,F155,F159,F164,F167)</f>
        <v>2816898.1500000004</v>
      </c>
      <c r="G150" s="218">
        <f>SUM(G151,G155,G159,G164,G167)</f>
        <v>2309097.33</v>
      </c>
      <c r="H150" s="58">
        <v>82</v>
      </c>
    </row>
    <row r="151" spans="1:8" ht="15.75">
      <c r="A151" s="41"/>
      <c r="B151" s="60">
        <v>80101</v>
      </c>
      <c r="C151" s="60"/>
      <c r="D151" s="60" t="s">
        <v>34</v>
      </c>
      <c r="E151" s="172">
        <f>SUM(E152:E154)</f>
        <v>0</v>
      </c>
      <c r="F151" s="172">
        <f>SUM(F152:F154)</f>
        <v>23932</v>
      </c>
      <c r="G151" s="172">
        <f>SUM(G152:G154)</f>
        <v>24601.6</v>
      </c>
      <c r="H151" s="62">
        <f>G151/F151*100</f>
        <v>102.79792746113989</v>
      </c>
    </row>
    <row r="152" spans="1:8" ht="15.75">
      <c r="A152" s="42"/>
      <c r="B152" s="316"/>
      <c r="C152" s="65" t="s">
        <v>61</v>
      </c>
      <c r="D152" s="65" t="s">
        <v>26</v>
      </c>
      <c r="E152" s="75">
        <v>0</v>
      </c>
      <c r="F152" s="75">
        <v>0</v>
      </c>
      <c r="G152" s="75">
        <v>375.21</v>
      </c>
      <c r="H152" s="113" t="e">
        <f>G152/F152*100</f>
        <v>#DIV/0!</v>
      </c>
    </row>
    <row r="153" spans="1:8" ht="15.75">
      <c r="A153" s="45"/>
      <c r="B153" s="316"/>
      <c r="C153" s="123" t="s">
        <v>67</v>
      </c>
      <c r="D153" s="211" t="s">
        <v>32</v>
      </c>
      <c r="E153" s="75">
        <v>0</v>
      </c>
      <c r="F153" s="75">
        <v>3935</v>
      </c>
      <c r="G153" s="75">
        <v>4229.39</v>
      </c>
      <c r="H153" s="113">
        <f>G153/F153*100</f>
        <v>107.48132147395172</v>
      </c>
    </row>
    <row r="154" spans="1:8" ht="30">
      <c r="A154" s="45"/>
      <c r="B154" s="317"/>
      <c r="C154" s="70" t="s">
        <v>68</v>
      </c>
      <c r="D154" s="70" t="s">
        <v>108</v>
      </c>
      <c r="E154" s="75">
        <v>0</v>
      </c>
      <c r="F154" s="212">
        <v>19997</v>
      </c>
      <c r="G154" s="212">
        <v>19997</v>
      </c>
      <c r="H154" s="69">
        <f aca="true" t="shared" si="8" ref="H154:H194">G154/F154*100</f>
        <v>100</v>
      </c>
    </row>
    <row r="155" spans="1:8" ht="15" customHeight="1">
      <c r="A155" s="42"/>
      <c r="B155" s="60" t="s">
        <v>71</v>
      </c>
      <c r="C155" s="60"/>
      <c r="D155" s="60" t="s">
        <v>72</v>
      </c>
      <c r="E155" s="172">
        <f>SUM(E156:E158)</f>
        <v>73800</v>
      </c>
      <c r="F155" s="172">
        <f>SUM(F156:F158)</f>
        <v>76938</v>
      </c>
      <c r="G155" s="172">
        <f>SUM(G156:G158)</f>
        <v>76466.36</v>
      </c>
      <c r="H155" s="62">
        <f t="shared" si="8"/>
        <v>99.38698692453663</v>
      </c>
    </row>
    <row r="156" spans="1:8" ht="15">
      <c r="A156" s="334"/>
      <c r="B156" s="318"/>
      <c r="C156" s="65" t="s">
        <v>42</v>
      </c>
      <c r="D156" s="65" t="s">
        <v>12</v>
      </c>
      <c r="E156" s="75">
        <v>73750</v>
      </c>
      <c r="F156" s="75">
        <v>73750</v>
      </c>
      <c r="G156" s="75">
        <v>73072.96</v>
      </c>
      <c r="H156" s="69">
        <f t="shared" si="8"/>
        <v>99.08197966101696</v>
      </c>
    </row>
    <row r="157" spans="1:8" ht="15">
      <c r="A157" s="334"/>
      <c r="B157" s="316"/>
      <c r="C157" s="70" t="s">
        <v>61</v>
      </c>
      <c r="D157" s="70" t="s">
        <v>26</v>
      </c>
      <c r="E157" s="181">
        <v>50</v>
      </c>
      <c r="F157" s="181">
        <v>50</v>
      </c>
      <c r="G157" s="181">
        <v>240.25</v>
      </c>
      <c r="H157" s="186">
        <f t="shared" si="8"/>
        <v>480.5</v>
      </c>
    </row>
    <row r="158" spans="1:8" ht="15">
      <c r="A158" s="334"/>
      <c r="B158" s="317"/>
      <c r="C158" s="65" t="s">
        <v>67</v>
      </c>
      <c r="D158" s="65" t="s">
        <v>32</v>
      </c>
      <c r="E158" s="194">
        <v>0</v>
      </c>
      <c r="F158" s="194">
        <v>3138</v>
      </c>
      <c r="G158" s="194">
        <v>3153.15</v>
      </c>
      <c r="H158" s="186">
        <f t="shared" si="8"/>
        <v>100.48279158699809</v>
      </c>
    </row>
    <row r="159" spans="1:8" ht="28.5">
      <c r="A159" s="334"/>
      <c r="B159" s="84" t="s">
        <v>201</v>
      </c>
      <c r="C159" s="84"/>
      <c r="D159" s="73" t="s">
        <v>202</v>
      </c>
      <c r="E159" s="213">
        <f>SUM(E160:E163)</f>
        <v>40000</v>
      </c>
      <c r="F159" s="213">
        <f>SUM(F160:F163)</f>
        <v>74700</v>
      </c>
      <c r="G159" s="213">
        <f>SUM(G160:G163)</f>
        <v>81351.54</v>
      </c>
      <c r="H159" s="214">
        <f t="shared" si="8"/>
        <v>108.90433734939758</v>
      </c>
    </row>
    <row r="160" spans="1:8" ht="30">
      <c r="A160" s="334"/>
      <c r="B160" s="315"/>
      <c r="C160" s="65" t="s">
        <v>41</v>
      </c>
      <c r="D160" s="65" t="s">
        <v>11</v>
      </c>
      <c r="E160" s="181">
        <v>0</v>
      </c>
      <c r="F160" s="181">
        <v>35000</v>
      </c>
      <c r="G160" s="181">
        <v>37708</v>
      </c>
      <c r="H160" s="186">
        <f t="shared" si="8"/>
        <v>107.73714285714287</v>
      </c>
    </row>
    <row r="161" spans="1:8" ht="15">
      <c r="A161" s="334"/>
      <c r="B161" s="316"/>
      <c r="C161" s="65" t="s">
        <v>42</v>
      </c>
      <c r="D161" s="65" t="s">
        <v>12</v>
      </c>
      <c r="E161" s="181">
        <v>40000</v>
      </c>
      <c r="F161" s="181">
        <v>31300</v>
      </c>
      <c r="G161" s="181">
        <v>34664.17</v>
      </c>
      <c r="H161" s="186">
        <f t="shared" si="8"/>
        <v>110.74814696485622</v>
      </c>
    </row>
    <row r="162" spans="1:8" ht="15">
      <c r="A162" s="334"/>
      <c r="B162" s="316"/>
      <c r="C162" s="65" t="s">
        <v>61</v>
      </c>
      <c r="D162" s="70" t="s">
        <v>26</v>
      </c>
      <c r="E162" s="181">
        <v>0</v>
      </c>
      <c r="F162" s="181">
        <v>0</v>
      </c>
      <c r="G162" s="181">
        <v>205.48</v>
      </c>
      <c r="H162" s="186" t="e">
        <f t="shared" si="8"/>
        <v>#DIV/0!</v>
      </c>
    </row>
    <row r="163" spans="1:8" ht="15">
      <c r="A163" s="334"/>
      <c r="B163" s="317"/>
      <c r="C163" s="65" t="s">
        <v>67</v>
      </c>
      <c r="D163" s="70" t="s">
        <v>32</v>
      </c>
      <c r="E163" s="181">
        <v>0</v>
      </c>
      <c r="F163" s="181">
        <v>8400</v>
      </c>
      <c r="G163" s="181">
        <v>8773.89</v>
      </c>
      <c r="H163" s="186">
        <f t="shared" si="8"/>
        <v>104.45107142857142</v>
      </c>
    </row>
    <row r="164" spans="1:8" ht="31.5">
      <c r="A164" s="334"/>
      <c r="B164" s="60" t="s">
        <v>181</v>
      </c>
      <c r="C164" s="60"/>
      <c r="D164" s="73" t="s">
        <v>182</v>
      </c>
      <c r="E164" s="215">
        <f>SUM(E165:E166)</f>
        <v>102000</v>
      </c>
      <c r="F164" s="215">
        <f>SUM(F165:F166)</f>
        <v>68027</v>
      </c>
      <c r="G164" s="215">
        <f>SUM(G165:G166)</f>
        <v>55364.94</v>
      </c>
      <c r="H164" s="186">
        <f t="shared" si="8"/>
        <v>81.38671409881371</v>
      </c>
    </row>
    <row r="165" spans="1:8" ht="15">
      <c r="A165" s="334"/>
      <c r="B165" s="64"/>
      <c r="C165" s="64" t="s">
        <v>42</v>
      </c>
      <c r="D165" s="65" t="s">
        <v>12</v>
      </c>
      <c r="E165" s="181">
        <v>102000</v>
      </c>
      <c r="F165" s="181">
        <v>68027</v>
      </c>
      <c r="G165" s="181">
        <v>55363</v>
      </c>
      <c r="H165" s="186">
        <f t="shared" si="8"/>
        <v>81.3838622899731</v>
      </c>
    </row>
    <row r="166" spans="1:8" ht="15">
      <c r="A166" s="334"/>
      <c r="B166" s="64"/>
      <c r="C166" s="70" t="s">
        <v>61</v>
      </c>
      <c r="D166" s="70" t="s">
        <v>26</v>
      </c>
      <c r="E166" s="181">
        <v>0</v>
      </c>
      <c r="F166" s="181">
        <v>0</v>
      </c>
      <c r="G166" s="181">
        <v>1.94</v>
      </c>
      <c r="H166" s="186" t="e">
        <f t="shared" si="8"/>
        <v>#DIV/0!</v>
      </c>
    </row>
    <row r="167" spans="1:8" ht="13.5" customHeight="1">
      <c r="A167" s="334"/>
      <c r="B167" s="60">
        <v>80195</v>
      </c>
      <c r="C167" s="60"/>
      <c r="D167" s="60" t="s">
        <v>10</v>
      </c>
      <c r="E167" s="172">
        <f>SUM(E168:E172)</f>
        <v>2190458.7</v>
      </c>
      <c r="F167" s="172">
        <f>SUM(F168:F172)</f>
        <v>2573301.1500000004</v>
      </c>
      <c r="G167" s="172">
        <f>SUM(G168:G172)</f>
        <v>2071312.8900000001</v>
      </c>
      <c r="H167" s="214">
        <f t="shared" si="8"/>
        <v>80.49244022604971</v>
      </c>
    </row>
    <row r="168" spans="1:8" ht="13.5" customHeight="1">
      <c r="A168" s="334"/>
      <c r="B168" s="47"/>
      <c r="C168" s="65" t="s">
        <v>61</v>
      </c>
      <c r="D168" s="65" t="s">
        <v>26</v>
      </c>
      <c r="E168" s="75">
        <v>0</v>
      </c>
      <c r="F168" s="75">
        <v>0</v>
      </c>
      <c r="G168" s="75">
        <v>76.58</v>
      </c>
      <c r="H168" s="214" t="e">
        <f t="shared" si="8"/>
        <v>#DIV/0!</v>
      </c>
    </row>
    <row r="169" spans="1:8" ht="13.5" customHeight="1">
      <c r="A169" s="148"/>
      <c r="B169" s="51"/>
      <c r="C169" s="70" t="s">
        <v>68</v>
      </c>
      <c r="D169" s="216" t="s">
        <v>108</v>
      </c>
      <c r="E169" s="75">
        <v>0</v>
      </c>
      <c r="F169" s="75">
        <v>276</v>
      </c>
      <c r="G169" s="75">
        <v>276</v>
      </c>
      <c r="H169" s="186">
        <f t="shared" si="8"/>
        <v>100</v>
      </c>
    </row>
    <row r="170" spans="1:8" ht="13.5" customHeight="1">
      <c r="A170" s="148"/>
      <c r="B170" s="51"/>
      <c r="C170" s="70" t="s">
        <v>267</v>
      </c>
      <c r="D170" s="216" t="s">
        <v>268</v>
      </c>
      <c r="E170" s="75">
        <v>0</v>
      </c>
      <c r="F170" s="75">
        <v>2548848.41</v>
      </c>
      <c r="G170" s="75">
        <v>2046783.57</v>
      </c>
      <c r="H170" s="186">
        <f t="shared" si="8"/>
        <v>80.30228718074292</v>
      </c>
    </row>
    <row r="171" spans="1:8" ht="28.5" customHeight="1">
      <c r="A171" s="45"/>
      <c r="B171" s="51"/>
      <c r="C171" s="70" t="s">
        <v>203</v>
      </c>
      <c r="D171" s="217" t="s">
        <v>204</v>
      </c>
      <c r="E171" s="75">
        <v>0</v>
      </c>
      <c r="F171" s="212">
        <v>24176.74</v>
      </c>
      <c r="G171" s="212">
        <v>24176.74</v>
      </c>
      <c r="H171" s="186">
        <f t="shared" si="8"/>
        <v>100</v>
      </c>
    </row>
    <row r="172" spans="1:8" ht="27.75" customHeight="1">
      <c r="A172" s="45"/>
      <c r="B172" s="48"/>
      <c r="C172" s="70" t="s">
        <v>171</v>
      </c>
      <c r="D172" s="217" t="s">
        <v>197</v>
      </c>
      <c r="E172" s="75">
        <v>2190458.7</v>
      </c>
      <c r="F172" s="75">
        <v>0</v>
      </c>
      <c r="G172" s="75">
        <v>0</v>
      </c>
      <c r="H172" s="214" t="e">
        <f t="shared" si="8"/>
        <v>#DIV/0!</v>
      </c>
    </row>
    <row r="173" spans="1:8" ht="27.75" customHeight="1">
      <c r="A173" s="219" t="s">
        <v>205</v>
      </c>
      <c r="B173" s="219"/>
      <c r="C173" s="219"/>
      <c r="D173" s="220" t="s">
        <v>206</v>
      </c>
      <c r="E173" s="221">
        <f>SUM(E174)</f>
        <v>0</v>
      </c>
      <c r="F173" s="221">
        <f>SUM(F174)</f>
        <v>1187</v>
      </c>
      <c r="G173" s="221">
        <f>SUM(G174)</f>
        <v>1186.76</v>
      </c>
      <c r="H173" s="222">
        <f t="shared" si="8"/>
        <v>99.97978096040438</v>
      </c>
    </row>
    <row r="174" spans="1:8" ht="27.75" customHeight="1">
      <c r="A174" s="328"/>
      <c r="B174" s="84" t="s">
        <v>207</v>
      </c>
      <c r="C174" s="84"/>
      <c r="D174" s="223" t="s">
        <v>208</v>
      </c>
      <c r="E174" s="85">
        <f>SUM(E175:E176)</f>
        <v>0</v>
      </c>
      <c r="F174" s="85">
        <f>SUM(F175:F176)</f>
        <v>1187</v>
      </c>
      <c r="G174" s="85">
        <f>SUM(G175:G176)</f>
        <v>1186.76</v>
      </c>
      <c r="H174" s="214">
        <f t="shared" si="8"/>
        <v>99.97978096040438</v>
      </c>
    </row>
    <row r="175" spans="1:8" ht="27.75" customHeight="1">
      <c r="A175" s="329"/>
      <c r="B175" s="315"/>
      <c r="C175" s="65" t="s">
        <v>61</v>
      </c>
      <c r="D175" s="224" t="s">
        <v>26</v>
      </c>
      <c r="E175" s="75">
        <v>0</v>
      </c>
      <c r="F175" s="75">
        <v>100</v>
      </c>
      <c r="G175" s="75">
        <v>100</v>
      </c>
      <c r="H175" s="186">
        <f t="shared" si="8"/>
        <v>100</v>
      </c>
    </row>
    <row r="176" spans="1:8" ht="27.75" customHeight="1">
      <c r="A176" s="330"/>
      <c r="B176" s="317"/>
      <c r="C176" s="124">
        <v>2910</v>
      </c>
      <c r="D176" s="225" t="s">
        <v>161</v>
      </c>
      <c r="E176" s="75">
        <v>0</v>
      </c>
      <c r="F176" s="75">
        <v>1087</v>
      </c>
      <c r="G176" s="75">
        <v>1086.76</v>
      </c>
      <c r="H176" s="186">
        <f t="shared" si="8"/>
        <v>99.97792088316467</v>
      </c>
    </row>
    <row r="177" spans="1:8" ht="13.5" customHeight="1">
      <c r="A177" s="236" t="s">
        <v>73</v>
      </c>
      <c r="B177" s="237"/>
      <c r="C177" s="237"/>
      <c r="D177" s="237" t="s">
        <v>74</v>
      </c>
      <c r="E177" s="238">
        <f>SUM(E178,E182,E187,E190,E193,E195,E207,E209)</f>
        <v>4645500</v>
      </c>
      <c r="F177" s="238">
        <f>SUM(F178,F182,F187,F190,F193,F195,F207,F209)</f>
        <v>4727288</v>
      </c>
      <c r="G177" s="238">
        <f>SUM(G178,G182,G187,G190,G193,G195,G207,G209)</f>
        <v>4661022.510000001</v>
      </c>
      <c r="H177" s="239">
        <f t="shared" si="8"/>
        <v>98.59823454801148</v>
      </c>
    </row>
    <row r="178" spans="1:8" ht="13.5" customHeight="1">
      <c r="A178" s="344"/>
      <c r="B178" s="60" t="s">
        <v>147</v>
      </c>
      <c r="C178" s="60"/>
      <c r="D178" s="60" t="s">
        <v>148</v>
      </c>
      <c r="E178" s="192">
        <f>SUM(E179:E181)</f>
        <v>274000</v>
      </c>
      <c r="F178" s="192">
        <f>SUM(F179:F181)</f>
        <v>288526</v>
      </c>
      <c r="G178" s="192">
        <f>SUM(G179:G181)</f>
        <v>287578.32</v>
      </c>
      <c r="H178" s="226">
        <f t="shared" si="8"/>
        <v>99.67154433222656</v>
      </c>
    </row>
    <row r="179" spans="1:8" ht="13.5" customHeight="1">
      <c r="A179" s="345"/>
      <c r="B179" s="343"/>
      <c r="C179" s="98" t="s">
        <v>138</v>
      </c>
      <c r="D179" s="227" t="s">
        <v>222</v>
      </c>
      <c r="E179" s="201">
        <v>0</v>
      </c>
      <c r="F179" s="201">
        <v>1035</v>
      </c>
      <c r="G179" s="201">
        <v>35</v>
      </c>
      <c r="H179" s="229">
        <f t="shared" si="8"/>
        <v>3.3816425120772946</v>
      </c>
    </row>
    <row r="180" spans="1:8" ht="27.75" customHeight="1">
      <c r="A180" s="345"/>
      <c r="B180" s="316"/>
      <c r="C180" s="65" t="s">
        <v>50</v>
      </c>
      <c r="D180" s="224" t="s">
        <v>104</v>
      </c>
      <c r="E180" s="76">
        <v>274000</v>
      </c>
      <c r="F180" s="76">
        <v>287391</v>
      </c>
      <c r="G180" s="76">
        <v>287391</v>
      </c>
      <c r="H180" s="228">
        <f t="shared" si="8"/>
        <v>100</v>
      </c>
    </row>
    <row r="181" spans="1:8" ht="32.25" customHeight="1" thickBot="1">
      <c r="A181" s="345"/>
      <c r="B181" s="317"/>
      <c r="C181" s="70" t="s">
        <v>127</v>
      </c>
      <c r="D181" s="115" t="s">
        <v>131</v>
      </c>
      <c r="E181" s="76">
        <v>0</v>
      </c>
      <c r="F181" s="76">
        <v>100</v>
      </c>
      <c r="G181" s="76">
        <v>152.32</v>
      </c>
      <c r="H181" s="229">
        <f t="shared" si="8"/>
        <v>152.32</v>
      </c>
    </row>
    <row r="182" spans="1:8" ht="27.75" customHeight="1" thickTop="1">
      <c r="A182" s="345"/>
      <c r="B182" s="60" t="s">
        <v>109</v>
      </c>
      <c r="C182" s="60"/>
      <c r="D182" s="84" t="s">
        <v>110</v>
      </c>
      <c r="E182" s="192">
        <f>SUM(E183:E186)</f>
        <v>3772000</v>
      </c>
      <c r="F182" s="192">
        <f>SUM(F183:F186)</f>
        <v>3759500</v>
      </c>
      <c r="G182" s="192">
        <f>SUM(G183:G186)</f>
        <v>3711382.27</v>
      </c>
      <c r="H182" s="62">
        <f t="shared" si="8"/>
        <v>98.72010293922064</v>
      </c>
    </row>
    <row r="183" spans="1:8" ht="13.5" customHeight="1">
      <c r="A183" s="39"/>
      <c r="B183" s="73"/>
      <c r="C183" s="123" t="s">
        <v>186</v>
      </c>
      <c r="D183" s="230" t="s">
        <v>209</v>
      </c>
      <c r="E183" s="76">
        <v>0</v>
      </c>
      <c r="F183" s="76">
        <v>0</v>
      </c>
      <c r="G183" s="76">
        <v>1014.1</v>
      </c>
      <c r="H183" s="69" t="e">
        <f t="shared" si="8"/>
        <v>#DIV/0!</v>
      </c>
    </row>
    <row r="184" spans="1:8" ht="27.75" customHeight="1">
      <c r="A184" s="39"/>
      <c r="B184" s="361"/>
      <c r="C184" s="65" t="s">
        <v>50</v>
      </c>
      <c r="D184" s="65" t="s">
        <v>104</v>
      </c>
      <c r="E184" s="76">
        <v>3762000</v>
      </c>
      <c r="F184" s="76">
        <v>3722000</v>
      </c>
      <c r="G184" s="76">
        <v>3664022.9</v>
      </c>
      <c r="H184" s="69">
        <f t="shared" si="8"/>
        <v>98.44231327243416</v>
      </c>
    </row>
    <row r="185" spans="1:8" ht="27.75" customHeight="1">
      <c r="A185" s="39"/>
      <c r="B185" s="361"/>
      <c r="C185" s="65" t="s">
        <v>127</v>
      </c>
      <c r="D185" s="224" t="s">
        <v>159</v>
      </c>
      <c r="E185" s="125">
        <v>0</v>
      </c>
      <c r="F185" s="125">
        <v>27500</v>
      </c>
      <c r="G185" s="125">
        <v>39447.1</v>
      </c>
      <c r="H185" s="69">
        <f t="shared" si="8"/>
        <v>143.444</v>
      </c>
    </row>
    <row r="186" spans="1:8" ht="27.75" customHeight="1">
      <c r="A186" s="39"/>
      <c r="B186" s="361"/>
      <c r="C186" s="65" t="s">
        <v>160</v>
      </c>
      <c r="D186" s="227" t="s">
        <v>161</v>
      </c>
      <c r="E186" s="76">
        <v>10000</v>
      </c>
      <c r="F186" s="76">
        <v>10000</v>
      </c>
      <c r="G186" s="76">
        <v>6898.17</v>
      </c>
      <c r="H186" s="69">
        <f t="shared" si="8"/>
        <v>68.9817</v>
      </c>
    </row>
    <row r="187" spans="1:8" ht="27.75" customHeight="1">
      <c r="A187" s="42"/>
      <c r="B187" s="60" t="s">
        <v>75</v>
      </c>
      <c r="C187" s="60"/>
      <c r="D187" s="84" t="s">
        <v>102</v>
      </c>
      <c r="E187" s="192">
        <f>SUM(E188:E189)</f>
        <v>20000</v>
      </c>
      <c r="F187" s="192">
        <f>SUM(F188:F189)</f>
        <v>24150</v>
      </c>
      <c r="G187" s="192">
        <f>SUM(G188:G189)</f>
        <v>22867.27</v>
      </c>
      <c r="H187" s="62">
        <f t="shared" si="8"/>
        <v>94.68848861283644</v>
      </c>
    </row>
    <row r="188" spans="1:8" ht="27.75" customHeight="1">
      <c r="A188" s="45"/>
      <c r="B188" s="318"/>
      <c r="C188" s="65" t="s">
        <v>50</v>
      </c>
      <c r="D188" s="65" t="s">
        <v>104</v>
      </c>
      <c r="E188" s="76">
        <v>9000</v>
      </c>
      <c r="F188" s="175">
        <v>12150</v>
      </c>
      <c r="G188" s="175">
        <v>11793.61</v>
      </c>
      <c r="H188" s="69">
        <f t="shared" si="8"/>
        <v>97.06674897119342</v>
      </c>
    </row>
    <row r="189" spans="1:8" ht="27.75" customHeight="1">
      <c r="A189" s="45"/>
      <c r="B189" s="346"/>
      <c r="C189" s="65" t="s">
        <v>68</v>
      </c>
      <c r="D189" s="65" t="s">
        <v>108</v>
      </c>
      <c r="E189" s="76">
        <v>11000</v>
      </c>
      <c r="F189" s="76">
        <v>12000</v>
      </c>
      <c r="G189" s="76">
        <v>11073.66</v>
      </c>
      <c r="H189" s="69">
        <f t="shared" si="8"/>
        <v>92.2805</v>
      </c>
    </row>
    <row r="190" spans="1:8" ht="27.75" customHeight="1">
      <c r="A190" s="42"/>
      <c r="B190" s="60" t="s">
        <v>76</v>
      </c>
      <c r="C190" s="60"/>
      <c r="D190" s="84" t="s">
        <v>103</v>
      </c>
      <c r="E190" s="192">
        <f>SUM(E191:E192)</f>
        <v>298500</v>
      </c>
      <c r="F190" s="192">
        <f>SUM(F191:F192)</f>
        <v>195000</v>
      </c>
      <c r="G190" s="192">
        <f>SUM(G191:G192)</f>
        <v>190200.77</v>
      </c>
      <c r="H190" s="97">
        <f t="shared" si="8"/>
        <v>97.5388564102564</v>
      </c>
    </row>
    <row r="191" spans="1:8" ht="27.75" customHeight="1">
      <c r="A191" s="45"/>
      <c r="B191" s="64"/>
      <c r="C191" s="70" t="s">
        <v>68</v>
      </c>
      <c r="D191" s="70" t="s">
        <v>108</v>
      </c>
      <c r="E191" s="76">
        <v>298000</v>
      </c>
      <c r="F191" s="175">
        <v>194000</v>
      </c>
      <c r="G191" s="175">
        <v>188981.81</v>
      </c>
      <c r="H191" s="69">
        <f t="shared" si="8"/>
        <v>97.41330412371134</v>
      </c>
    </row>
    <row r="192" spans="1:8" ht="27.75" customHeight="1">
      <c r="A192" s="45"/>
      <c r="B192" s="114"/>
      <c r="C192" s="65" t="s">
        <v>160</v>
      </c>
      <c r="D192" s="227" t="s">
        <v>161</v>
      </c>
      <c r="E192" s="76">
        <v>500</v>
      </c>
      <c r="F192" s="175">
        <v>1000</v>
      </c>
      <c r="G192" s="175">
        <v>1218.96</v>
      </c>
      <c r="H192" s="69">
        <f t="shared" si="8"/>
        <v>121.896</v>
      </c>
    </row>
    <row r="193" spans="1:8" ht="27.75" customHeight="1">
      <c r="A193" s="45"/>
      <c r="B193" s="104" t="s">
        <v>223</v>
      </c>
      <c r="C193" s="84"/>
      <c r="D193" s="60" t="s">
        <v>224</v>
      </c>
      <c r="E193" s="231">
        <f>SUM(E194)</f>
        <v>118000</v>
      </c>
      <c r="F193" s="231">
        <f>SUM(F194)</f>
        <v>148000</v>
      </c>
      <c r="G193" s="231">
        <f>SUM(G194)</f>
        <v>132900.04</v>
      </c>
      <c r="H193" s="97">
        <f t="shared" si="8"/>
        <v>89.79732432432434</v>
      </c>
    </row>
    <row r="194" spans="1:8" ht="27.75" customHeight="1" thickBot="1">
      <c r="A194" s="45"/>
      <c r="B194" s="114"/>
      <c r="C194" s="65" t="s">
        <v>68</v>
      </c>
      <c r="D194" s="115" t="s">
        <v>108</v>
      </c>
      <c r="E194" s="76">
        <v>118000</v>
      </c>
      <c r="F194" s="76">
        <v>148000</v>
      </c>
      <c r="G194" s="76">
        <v>132900.04</v>
      </c>
      <c r="H194" s="69">
        <f t="shared" si="8"/>
        <v>89.79732432432434</v>
      </c>
    </row>
    <row r="195" spans="1:8" s="4" customFormat="1" ht="15" customHeight="1" thickTop="1">
      <c r="A195" s="39"/>
      <c r="B195" s="84" t="s">
        <v>106</v>
      </c>
      <c r="C195" s="60"/>
      <c r="D195" s="60" t="s">
        <v>35</v>
      </c>
      <c r="E195" s="192">
        <f>SUM(E196:E197)</f>
        <v>163000</v>
      </c>
      <c r="F195" s="192">
        <f>SUM(F196:F197)</f>
        <v>188600</v>
      </c>
      <c r="G195" s="192">
        <f>SUM(G196:G197)</f>
        <v>188781.48</v>
      </c>
      <c r="H195" s="62">
        <f>G195/F195*100</f>
        <v>100.09622481442206</v>
      </c>
    </row>
    <row r="196" spans="1:8" s="4" customFormat="1" ht="15" customHeight="1">
      <c r="A196" s="39"/>
      <c r="B196" s="360"/>
      <c r="C196" s="70" t="s">
        <v>61</v>
      </c>
      <c r="D196" s="224" t="s">
        <v>26</v>
      </c>
      <c r="E196" s="232">
        <v>0</v>
      </c>
      <c r="F196" s="232">
        <v>0</v>
      </c>
      <c r="G196" s="232">
        <v>181.48</v>
      </c>
      <c r="H196" s="62" t="e">
        <f>G196/F196*100</f>
        <v>#DIV/0!</v>
      </c>
    </row>
    <row r="197" spans="1:8" ht="30.75" thickBot="1">
      <c r="A197" s="15"/>
      <c r="B197" s="377"/>
      <c r="C197" s="115" t="s">
        <v>68</v>
      </c>
      <c r="D197" s="115" t="s">
        <v>108</v>
      </c>
      <c r="E197" s="205">
        <v>163000</v>
      </c>
      <c r="F197" s="206">
        <v>188600</v>
      </c>
      <c r="G197" s="206">
        <v>188600</v>
      </c>
      <c r="H197" s="233">
        <f>G197/F197*100</f>
        <v>100</v>
      </c>
    </row>
    <row r="198" spans="1:8" ht="13.5" thickTop="1">
      <c r="A198" s="327"/>
      <c r="B198" s="327"/>
      <c r="C198" s="327"/>
      <c r="D198" s="327"/>
      <c r="E198" s="327"/>
      <c r="F198" s="327"/>
      <c r="G198" s="327"/>
      <c r="H198" s="327"/>
    </row>
    <row r="199" spans="1:8" ht="12.75">
      <c r="A199" s="327" t="s">
        <v>271</v>
      </c>
      <c r="B199" s="327"/>
      <c r="C199" s="327"/>
      <c r="D199" s="327"/>
      <c r="E199" s="327"/>
      <c r="F199" s="327"/>
      <c r="G199" s="327"/>
      <c r="H199" s="327"/>
    </row>
    <row r="200" spans="1:8" ht="12.75">
      <c r="A200" s="327"/>
      <c r="B200" s="327"/>
      <c r="C200" s="327"/>
      <c r="D200" s="327"/>
      <c r="E200" s="327"/>
      <c r="F200" s="327"/>
      <c r="G200" s="327"/>
      <c r="H200" s="327"/>
    </row>
    <row r="201" spans="1:8" ht="18.75">
      <c r="A201" s="342"/>
      <c r="B201" s="342"/>
      <c r="C201" s="342"/>
      <c r="D201" s="342"/>
      <c r="E201" s="342"/>
      <c r="F201" s="342"/>
      <c r="G201" s="342"/>
      <c r="H201" s="342"/>
    </row>
    <row r="202" spans="1:8" ht="15.75">
      <c r="A202" s="335"/>
      <c r="B202" s="335"/>
      <c r="C202" s="335"/>
      <c r="D202" s="335"/>
      <c r="E202" s="335"/>
      <c r="F202" s="335"/>
      <c r="G202" s="335"/>
      <c r="H202" s="335"/>
    </row>
    <row r="203" spans="1:8" ht="15.75">
      <c r="A203" s="335"/>
      <c r="B203" s="335"/>
      <c r="C203" s="335"/>
      <c r="D203" s="335"/>
      <c r="E203" s="335"/>
      <c r="F203" s="335"/>
      <c r="G203" s="335"/>
      <c r="H203" s="335"/>
    </row>
    <row r="204" spans="1:8" ht="13.5" thickBot="1">
      <c r="A204" s="336" t="s">
        <v>183</v>
      </c>
      <c r="B204" s="336"/>
      <c r="C204" s="336"/>
      <c r="D204" s="336"/>
      <c r="E204" s="336"/>
      <c r="F204" s="336"/>
      <c r="G204" s="336"/>
      <c r="H204" s="336"/>
    </row>
    <row r="205" spans="1:8" ht="26.25" thickTop="1">
      <c r="A205" s="19" t="s">
        <v>8</v>
      </c>
      <c r="B205" s="20" t="s">
        <v>82</v>
      </c>
      <c r="C205" s="20" t="s">
        <v>83</v>
      </c>
      <c r="D205" s="20" t="s">
        <v>85</v>
      </c>
      <c r="E205" s="21" t="s">
        <v>90</v>
      </c>
      <c r="F205" s="21" t="s">
        <v>91</v>
      </c>
      <c r="G205" s="22" t="s">
        <v>257</v>
      </c>
      <c r="H205" s="23" t="s">
        <v>92</v>
      </c>
    </row>
    <row r="206" spans="1:8" ht="12.75">
      <c r="A206" s="118" t="s">
        <v>5</v>
      </c>
      <c r="B206" s="119" t="s">
        <v>0</v>
      </c>
      <c r="C206" s="120" t="s">
        <v>1</v>
      </c>
      <c r="D206" s="119" t="s">
        <v>2</v>
      </c>
      <c r="E206" s="119" t="s">
        <v>3</v>
      </c>
      <c r="F206" s="208" t="s">
        <v>4</v>
      </c>
      <c r="G206" s="209" t="s">
        <v>81</v>
      </c>
      <c r="H206" s="210" t="s">
        <v>93</v>
      </c>
    </row>
    <row r="207" spans="1:8" ht="15" customHeight="1">
      <c r="A207" s="42"/>
      <c r="B207" s="84" t="s">
        <v>107</v>
      </c>
      <c r="C207" s="60"/>
      <c r="D207" s="60" t="s">
        <v>36</v>
      </c>
      <c r="E207" s="192">
        <f>SUM(E208)</f>
        <v>0</v>
      </c>
      <c r="F207" s="192">
        <f>SUM(F208)</f>
        <v>9500</v>
      </c>
      <c r="G207" s="192">
        <f>SUM(G208)</f>
        <v>13300.36</v>
      </c>
      <c r="H207" s="62">
        <f aca="true" t="shared" si="9" ref="H207:H212">G207/F207*100</f>
        <v>140.0037894736842</v>
      </c>
    </row>
    <row r="208" spans="1:8" ht="15" customHeight="1">
      <c r="A208" s="42"/>
      <c r="B208" s="140"/>
      <c r="C208" s="65" t="s">
        <v>42</v>
      </c>
      <c r="D208" s="65" t="s">
        <v>12</v>
      </c>
      <c r="E208" s="76">
        <v>0</v>
      </c>
      <c r="F208" s="76">
        <v>9500</v>
      </c>
      <c r="G208" s="76">
        <v>13300.36</v>
      </c>
      <c r="H208" s="69">
        <f t="shared" si="9"/>
        <v>140.0037894736842</v>
      </c>
    </row>
    <row r="209" spans="1:8" ht="15" customHeight="1">
      <c r="A209" s="42"/>
      <c r="B209" s="84" t="s">
        <v>111</v>
      </c>
      <c r="C209" s="84"/>
      <c r="D209" s="84" t="s">
        <v>10</v>
      </c>
      <c r="E209" s="192">
        <f>SUM(E211:E211)</f>
        <v>0</v>
      </c>
      <c r="F209" s="192">
        <f>SUM(F210:F211)</f>
        <v>114012</v>
      </c>
      <c r="G209" s="192">
        <f>SUM(G210:G211)</f>
        <v>114012</v>
      </c>
      <c r="H209" s="62">
        <f t="shared" si="9"/>
        <v>100</v>
      </c>
    </row>
    <row r="210" spans="1:8" ht="15" customHeight="1">
      <c r="A210" s="42"/>
      <c r="B210" s="360"/>
      <c r="C210" s="65" t="s">
        <v>67</v>
      </c>
      <c r="D210" s="124" t="s">
        <v>32</v>
      </c>
      <c r="E210" s="234">
        <v>0</v>
      </c>
      <c r="F210" s="234">
        <v>5905</v>
      </c>
      <c r="G210" s="234">
        <v>5905</v>
      </c>
      <c r="H210" s="113">
        <f t="shared" si="9"/>
        <v>100</v>
      </c>
    </row>
    <row r="211" spans="1:8" ht="30">
      <c r="A211" s="45"/>
      <c r="B211" s="317"/>
      <c r="C211" s="70" t="s">
        <v>68</v>
      </c>
      <c r="D211" s="70" t="s">
        <v>108</v>
      </c>
      <c r="E211" s="235">
        <v>0</v>
      </c>
      <c r="F211" s="235">
        <v>108107</v>
      </c>
      <c r="G211" s="235">
        <v>108107</v>
      </c>
      <c r="H211" s="113">
        <f t="shared" si="9"/>
        <v>100</v>
      </c>
    </row>
    <row r="212" spans="1:8" ht="12.75" customHeight="1">
      <c r="A212" s="375">
        <v>853</v>
      </c>
      <c r="B212" s="373"/>
      <c r="C212" s="325"/>
      <c r="D212" s="378" t="s">
        <v>187</v>
      </c>
      <c r="E212" s="337">
        <f>SUM(E214)</f>
        <v>294927</v>
      </c>
      <c r="F212" s="337">
        <f>SUM(F214)</f>
        <v>294926.7</v>
      </c>
      <c r="G212" s="337">
        <f>SUM(G214)</f>
        <v>292819.61000000004</v>
      </c>
      <c r="H212" s="239">
        <f t="shared" si="9"/>
        <v>99.28555468189215</v>
      </c>
    </row>
    <row r="213" spans="1:8" ht="12.75" customHeight="1">
      <c r="A213" s="376"/>
      <c r="B213" s="374"/>
      <c r="C213" s="326"/>
      <c r="D213" s="379"/>
      <c r="E213" s="338"/>
      <c r="F213" s="338"/>
      <c r="G213" s="338"/>
      <c r="H213" s="186" t="e">
        <f aca="true" t="shared" si="10" ref="H213:H221">G213/F213*100</f>
        <v>#DIV/0!</v>
      </c>
    </row>
    <row r="214" spans="1:8" ht="14.25">
      <c r="A214" s="369"/>
      <c r="B214" s="240">
        <v>85395</v>
      </c>
      <c r="C214" s="84"/>
      <c r="D214" s="84" t="s">
        <v>10</v>
      </c>
      <c r="E214" s="241">
        <f>SUM(E215:E221)</f>
        <v>294927</v>
      </c>
      <c r="F214" s="241">
        <f>SUM(F215:F221)</f>
        <v>294926.7</v>
      </c>
      <c r="G214" s="241">
        <f>SUM(G215:G221)</f>
        <v>292819.61000000004</v>
      </c>
      <c r="H214" s="214">
        <f t="shared" si="10"/>
        <v>99.28555468189215</v>
      </c>
    </row>
    <row r="215" spans="1:8" ht="15.75">
      <c r="A215" s="370"/>
      <c r="B215" s="366"/>
      <c r="C215" s="65" t="s">
        <v>61</v>
      </c>
      <c r="D215" s="65" t="s">
        <v>26</v>
      </c>
      <c r="E215" s="234">
        <v>0</v>
      </c>
      <c r="F215" s="234">
        <v>0</v>
      </c>
      <c r="G215" s="234">
        <v>212.91</v>
      </c>
      <c r="H215" s="186" t="e">
        <f t="shared" si="10"/>
        <v>#DIV/0!</v>
      </c>
    </row>
    <row r="216" spans="1:8" ht="22.5">
      <c r="A216" s="370"/>
      <c r="B216" s="367"/>
      <c r="C216" s="65" t="s">
        <v>225</v>
      </c>
      <c r="D216" s="227" t="s">
        <v>190</v>
      </c>
      <c r="E216" s="232">
        <v>0</v>
      </c>
      <c r="F216" s="232">
        <v>143754</v>
      </c>
      <c r="G216" s="232">
        <v>141904.76</v>
      </c>
      <c r="H216" s="186">
        <f t="shared" si="10"/>
        <v>98.71360796916956</v>
      </c>
    </row>
    <row r="217" spans="1:8" ht="22.5">
      <c r="A217" s="370"/>
      <c r="B217" s="367"/>
      <c r="C217" s="65" t="s">
        <v>188</v>
      </c>
      <c r="D217" s="227" t="s">
        <v>190</v>
      </c>
      <c r="E217" s="232">
        <v>151320</v>
      </c>
      <c r="F217" s="232">
        <v>0</v>
      </c>
      <c r="G217" s="232">
        <v>0</v>
      </c>
      <c r="H217" s="186" t="e">
        <f t="shared" si="10"/>
        <v>#DIV/0!</v>
      </c>
    </row>
    <row r="218" spans="1:8" ht="22.5">
      <c r="A218" s="370"/>
      <c r="B218" s="367"/>
      <c r="C218" s="65" t="s">
        <v>189</v>
      </c>
      <c r="D218" s="227" t="s">
        <v>191</v>
      </c>
      <c r="E218" s="232">
        <v>0</v>
      </c>
      <c r="F218" s="232">
        <v>7566</v>
      </c>
      <c r="G218" s="232">
        <v>7095.24</v>
      </c>
      <c r="H218" s="186">
        <f t="shared" si="10"/>
        <v>93.77795400475813</v>
      </c>
    </row>
    <row r="219" spans="1:8" ht="15">
      <c r="A219" s="370"/>
      <c r="B219" s="367"/>
      <c r="C219" s="70" t="s">
        <v>226</v>
      </c>
      <c r="D219" s="242" t="s">
        <v>198</v>
      </c>
      <c r="E219" s="232">
        <v>0</v>
      </c>
      <c r="F219" s="232">
        <v>135628.5</v>
      </c>
      <c r="G219" s="232">
        <v>135628.49</v>
      </c>
      <c r="H219" s="186">
        <f t="shared" si="10"/>
        <v>99.99999262691837</v>
      </c>
    </row>
    <row r="220" spans="1:8" ht="15">
      <c r="A220" s="370"/>
      <c r="B220" s="367"/>
      <c r="C220" s="243">
        <v>2328</v>
      </c>
      <c r="D220" s="124" t="s">
        <v>198</v>
      </c>
      <c r="E220" s="232">
        <v>135629</v>
      </c>
      <c r="F220" s="232">
        <v>0</v>
      </c>
      <c r="G220" s="232">
        <v>0</v>
      </c>
      <c r="H220" s="186" t="e">
        <f t="shared" si="10"/>
        <v>#DIV/0!</v>
      </c>
    </row>
    <row r="221" spans="1:8" ht="15">
      <c r="A221" s="371"/>
      <c r="B221" s="368"/>
      <c r="C221" s="124">
        <v>2329</v>
      </c>
      <c r="D221" s="124" t="s">
        <v>198</v>
      </c>
      <c r="E221" s="125">
        <v>7978</v>
      </c>
      <c r="F221" s="125">
        <v>7978.2</v>
      </c>
      <c r="G221" s="125">
        <v>7978.21</v>
      </c>
      <c r="H221" s="186">
        <f t="shared" si="10"/>
        <v>100.00012534155573</v>
      </c>
    </row>
    <row r="222" spans="1:8" ht="31.5">
      <c r="A222" s="55" t="s">
        <v>37</v>
      </c>
      <c r="B222" s="56"/>
      <c r="C222" s="56"/>
      <c r="D222" s="56" t="s">
        <v>38</v>
      </c>
      <c r="E222" s="218">
        <f>E223+E227</f>
        <v>17000</v>
      </c>
      <c r="F222" s="218">
        <f>F223+F227</f>
        <v>236160</v>
      </c>
      <c r="G222" s="218">
        <f>G223+G227</f>
        <v>226357.98</v>
      </c>
      <c r="H222" s="58">
        <f aca="true" t="shared" si="11" ref="H222:H264">G222/F222*100</f>
        <v>95.84941565040651</v>
      </c>
    </row>
    <row r="223" spans="1:8" ht="42.75">
      <c r="A223" s="319"/>
      <c r="B223" s="84" t="s">
        <v>39</v>
      </c>
      <c r="C223" s="84"/>
      <c r="D223" s="84" t="s">
        <v>151</v>
      </c>
      <c r="E223" s="85">
        <f>SUM(E224:E226)</f>
        <v>17000</v>
      </c>
      <c r="F223" s="85">
        <f>SUM(F224:F226)</f>
        <v>36760</v>
      </c>
      <c r="G223" s="85">
        <f>SUM(G224:G226)</f>
        <v>36760</v>
      </c>
      <c r="H223" s="226">
        <f t="shared" si="11"/>
        <v>100</v>
      </c>
    </row>
    <row r="224" spans="1:8" ht="15">
      <c r="A224" s="320"/>
      <c r="B224" s="322"/>
      <c r="C224" s="65" t="s">
        <v>44</v>
      </c>
      <c r="D224" s="65" t="s">
        <v>14</v>
      </c>
      <c r="E224" s="75">
        <v>0</v>
      </c>
      <c r="F224" s="175">
        <v>15000</v>
      </c>
      <c r="G224" s="175">
        <v>15000</v>
      </c>
      <c r="H224" s="184">
        <f t="shared" si="11"/>
        <v>100</v>
      </c>
    </row>
    <row r="225" spans="1:8" ht="30">
      <c r="A225" s="320"/>
      <c r="B225" s="323"/>
      <c r="C225" s="65" t="s">
        <v>46</v>
      </c>
      <c r="D225" s="65" t="s">
        <v>84</v>
      </c>
      <c r="E225" s="75">
        <v>0</v>
      </c>
      <c r="F225" s="76">
        <v>21760</v>
      </c>
      <c r="G225" s="76">
        <v>21760</v>
      </c>
      <c r="H225" s="184">
        <f t="shared" si="11"/>
        <v>100</v>
      </c>
    </row>
    <row r="226" spans="1:8" ht="30">
      <c r="A226" s="320"/>
      <c r="B226" s="324"/>
      <c r="C226" s="65" t="s">
        <v>125</v>
      </c>
      <c r="D226" s="65" t="s">
        <v>84</v>
      </c>
      <c r="E226" s="75">
        <v>17000</v>
      </c>
      <c r="F226" s="76">
        <v>0</v>
      </c>
      <c r="G226" s="76">
        <v>0</v>
      </c>
      <c r="H226" s="184" t="e">
        <f t="shared" si="11"/>
        <v>#DIV/0!</v>
      </c>
    </row>
    <row r="227" spans="1:8" ht="15" customHeight="1">
      <c r="A227" s="320"/>
      <c r="B227" s="60" t="s">
        <v>123</v>
      </c>
      <c r="C227" s="60"/>
      <c r="D227" s="60" t="s">
        <v>124</v>
      </c>
      <c r="E227" s="172">
        <f>E228</f>
        <v>0</v>
      </c>
      <c r="F227" s="172">
        <f>F228</f>
        <v>199400</v>
      </c>
      <c r="G227" s="172">
        <f>G228</f>
        <v>189597.98</v>
      </c>
      <c r="H227" s="245">
        <f t="shared" si="11"/>
        <v>95.08424272818455</v>
      </c>
    </row>
    <row r="228" spans="1:8" ht="30">
      <c r="A228" s="321"/>
      <c r="B228" s="244"/>
      <c r="C228" s="70" t="s">
        <v>68</v>
      </c>
      <c r="D228" s="70" t="s">
        <v>108</v>
      </c>
      <c r="E228" s="181">
        <v>0</v>
      </c>
      <c r="F228" s="235">
        <v>199400</v>
      </c>
      <c r="G228" s="235">
        <v>189597.98</v>
      </c>
      <c r="H228" s="246">
        <f t="shared" si="11"/>
        <v>95.08424272818455</v>
      </c>
    </row>
    <row r="229" spans="1:8" ht="28.5">
      <c r="A229" s="56" t="s">
        <v>162</v>
      </c>
      <c r="B229" s="271"/>
      <c r="C229" s="272"/>
      <c r="D229" s="273" t="s">
        <v>164</v>
      </c>
      <c r="E229" s="274">
        <f>SUM(E230,E234,E236,E240,E243,E247,E249)</f>
        <v>1141593</v>
      </c>
      <c r="F229" s="275">
        <f>SUM(F230,F234,F236,F240,F243,F247,F249)</f>
        <v>1327734.28</v>
      </c>
      <c r="G229" s="275">
        <f>SUM(G230,G234,G236,G240,G243,G247,G249)</f>
        <v>1182338.31</v>
      </c>
      <c r="H229" s="276">
        <f t="shared" si="11"/>
        <v>89.0493171570444</v>
      </c>
    </row>
    <row r="230" spans="1:8" ht="28.5">
      <c r="A230" s="380"/>
      <c r="B230" s="165" t="s">
        <v>227</v>
      </c>
      <c r="C230" s="161"/>
      <c r="D230" s="165" t="s">
        <v>228</v>
      </c>
      <c r="E230" s="247">
        <f>SUM(E231:E233)</f>
        <v>40500</v>
      </c>
      <c r="F230" s="248">
        <f>SUM(F231:F233)</f>
        <v>44600</v>
      </c>
      <c r="G230" s="248">
        <f>SUM(G231:G233)</f>
        <v>43553.12999999999</v>
      </c>
      <c r="H230" s="249">
        <f t="shared" si="11"/>
        <v>97.6527578475336</v>
      </c>
    </row>
    <row r="231" spans="1:8" ht="15.75">
      <c r="A231" s="381"/>
      <c r="B231" s="312"/>
      <c r="C231" s="161" t="s">
        <v>42</v>
      </c>
      <c r="D231" s="161" t="s">
        <v>12</v>
      </c>
      <c r="E231" s="251">
        <v>40000</v>
      </c>
      <c r="F231" s="252">
        <v>40000</v>
      </c>
      <c r="G231" s="252">
        <v>38230.27</v>
      </c>
      <c r="H231" s="253">
        <f t="shared" si="11"/>
        <v>95.57567499999999</v>
      </c>
    </row>
    <row r="232" spans="1:8" ht="15.75">
      <c r="A232" s="381"/>
      <c r="B232" s="313"/>
      <c r="C232" s="161" t="s">
        <v>61</v>
      </c>
      <c r="D232" s="161" t="s">
        <v>26</v>
      </c>
      <c r="E232" s="251">
        <v>500</v>
      </c>
      <c r="F232" s="252">
        <v>500</v>
      </c>
      <c r="G232" s="252">
        <v>1171.88</v>
      </c>
      <c r="H232" s="253">
        <f>G232/F232*100</f>
        <v>234.376</v>
      </c>
    </row>
    <row r="233" spans="1:8" ht="15.75">
      <c r="A233" s="381"/>
      <c r="B233" s="314"/>
      <c r="C233" s="161" t="s">
        <v>67</v>
      </c>
      <c r="D233" s="161" t="s">
        <v>32</v>
      </c>
      <c r="E233" s="251">
        <v>0</v>
      </c>
      <c r="F233" s="252">
        <v>4100</v>
      </c>
      <c r="G233" s="252">
        <v>4150.98</v>
      </c>
      <c r="H233" s="253">
        <f>G233/F233*100</f>
        <v>101.24341463414632</v>
      </c>
    </row>
    <row r="234" spans="1:9" ht="28.5">
      <c r="A234" s="381"/>
      <c r="B234" s="165" t="s">
        <v>229</v>
      </c>
      <c r="C234" s="161"/>
      <c r="D234" s="165" t="s">
        <v>230</v>
      </c>
      <c r="E234" s="247">
        <f>SUM(E235)</f>
        <v>62000</v>
      </c>
      <c r="F234" s="248">
        <f>SUM(F235)</f>
        <v>0</v>
      </c>
      <c r="G234" s="248">
        <f>SUM(G235)</f>
        <v>0</v>
      </c>
      <c r="H234" s="249" t="e">
        <f t="shared" si="11"/>
        <v>#DIV/0!</v>
      </c>
      <c r="I234" s="4"/>
    </row>
    <row r="235" spans="1:8" ht="25.5">
      <c r="A235" s="381"/>
      <c r="B235" s="250"/>
      <c r="C235" s="161" t="s">
        <v>231</v>
      </c>
      <c r="D235" s="254" t="s">
        <v>232</v>
      </c>
      <c r="E235" s="255">
        <v>62000</v>
      </c>
      <c r="F235" s="256">
        <v>0</v>
      </c>
      <c r="G235" s="256">
        <v>0</v>
      </c>
      <c r="H235" s="253" t="e">
        <f t="shared" si="11"/>
        <v>#DIV/0!</v>
      </c>
    </row>
    <row r="236" spans="1:8" ht="28.5">
      <c r="A236" s="381"/>
      <c r="B236" s="165" t="s">
        <v>233</v>
      </c>
      <c r="C236" s="165"/>
      <c r="D236" s="165" t="s">
        <v>234</v>
      </c>
      <c r="E236" s="257">
        <f>SUM(E237:E239)</f>
        <v>277000</v>
      </c>
      <c r="F236" s="258">
        <f>SUM(F237:F239)</f>
        <v>284920</v>
      </c>
      <c r="G236" s="258">
        <f>SUM(G237:G239)</f>
        <v>134411.77000000002</v>
      </c>
      <c r="H236" s="249">
        <f t="shared" si="11"/>
        <v>47.17526674154149</v>
      </c>
    </row>
    <row r="237" spans="1:8" ht="15.75">
      <c r="A237" s="381"/>
      <c r="B237" s="316"/>
      <c r="C237" s="161" t="s">
        <v>42</v>
      </c>
      <c r="D237" s="161" t="s">
        <v>12</v>
      </c>
      <c r="E237" s="251">
        <v>275000</v>
      </c>
      <c r="F237" s="252">
        <v>275000</v>
      </c>
      <c r="G237" s="252">
        <v>124436.33</v>
      </c>
      <c r="H237" s="253">
        <f aca="true" t="shared" si="12" ref="H237:H246">G237/F237*100</f>
        <v>45.24957454545454</v>
      </c>
    </row>
    <row r="238" spans="1:8" ht="15">
      <c r="A238" s="381"/>
      <c r="B238" s="316"/>
      <c r="C238" s="161" t="s">
        <v>61</v>
      </c>
      <c r="D238" s="161" t="s">
        <v>26</v>
      </c>
      <c r="E238" s="255">
        <v>2000</v>
      </c>
      <c r="F238" s="256">
        <v>2000</v>
      </c>
      <c r="G238" s="256">
        <v>1410.35</v>
      </c>
      <c r="H238" s="253">
        <f t="shared" si="12"/>
        <v>70.5175</v>
      </c>
    </row>
    <row r="239" spans="1:8" ht="15">
      <c r="A239" s="381"/>
      <c r="B239" s="317"/>
      <c r="C239" s="161" t="s">
        <v>67</v>
      </c>
      <c r="D239" s="161" t="s">
        <v>235</v>
      </c>
      <c r="E239" s="255">
        <v>0</v>
      </c>
      <c r="F239" s="256">
        <v>7920</v>
      </c>
      <c r="G239" s="256">
        <v>8565.09</v>
      </c>
      <c r="H239" s="253">
        <f t="shared" si="12"/>
        <v>108.14507575757577</v>
      </c>
    </row>
    <row r="240" spans="1:9" ht="28.5">
      <c r="A240" s="381"/>
      <c r="B240" s="165" t="s">
        <v>236</v>
      </c>
      <c r="C240" s="165"/>
      <c r="D240" s="165" t="s">
        <v>237</v>
      </c>
      <c r="E240" s="257">
        <f>SUM(E241:E242)</f>
        <v>100000</v>
      </c>
      <c r="F240" s="258">
        <f>SUM(F241:F242)</f>
        <v>107000</v>
      </c>
      <c r="G240" s="258">
        <f>SUM(G241:G242)</f>
        <v>118565.1</v>
      </c>
      <c r="H240" s="253">
        <f t="shared" si="12"/>
        <v>110.8085046728972</v>
      </c>
      <c r="I240" s="31"/>
    </row>
    <row r="241" spans="1:9" ht="15">
      <c r="A241" s="381"/>
      <c r="B241" s="365"/>
      <c r="C241" s="161" t="s">
        <v>42</v>
      </c>
      <c r="D241" s="161" t="s">
        <v>12</v>
      </c>
      <c r="E241" s="255">
        <v>100000</v>
      </c>
      <c r="F241" s="256">
        <v>107000</v>
      </c>
      <c r="G241" s="256">
        <v>118500.53</v>
      </c>
      <c r="H241" s="253">
        <f t="shared" si="12"/>
        <v>110.74815887850467</v>
      </c>
      <c r="I241" s="31"/>
    </row>
    <row r="242" spans="1:9" ht="15">
      <c r="A242" s="381"/>
      <c r="B242" s="317"/>
      <c r="C242" s="161" t="s">
        <v>61</v>
      </c>
      <c r="D242" s="211" t="s">
        <v>26</v>
      </c>
      <c r="E242" s="255">
        <v>0</v>
      </c>
      <c r="F242" s="256">
        <v>0</v>
      </c>
      <c r="G242" s="124">
        <v>64.57</v>
      </c>
      <c r="H242" s="253" t="e">
        <f t="shared" si="12"/>
        <v>#DIV/0!</v>
      </c>
      <c r="I242" s="31"/>
    </row>
    <row r="243" spans="1:8" ht="38.25">
      <c r="A243" s="381"/>
      <c r="B243" s="165" t="s">
        <v>238</v>
      </c>
      <c r="C243" s="161"/>
      <c r="D243" s="259" t="s">
        <v>239</v>
      </c>
      <c r="E243" s="266">
        <f>SUM(E244:E246)</f>
        <v>0</v>
      </c>
      <c r="F243" s="258">
        <f>SUM(F244:F246)</f>
        <v>69121.28</v>
      </c>
      <c r="G243" s="267">
        <f>SUM(G244:G246)</f>
        <v>67639.42</v>
      </c>
      <c r="H243" s="249">
        <f t="shared" si="12"/>
        <v>97.85614502509212</v>
      </c>
    </row>
    <row r="244" spans="1:8" ht="15">
      <c r="A244" s="381"/>
      <c r="B244" s="365"/>
      <c r="C244" s="161" t="s">
        <v>44</v>
      </c>
      <c r="D244" s="260" t="s">
        <v>14</v>
      </c>
      <c r="E244" s="261">
        <v>0</v>
      </c>
      <c r="F244" s="256">
        <v>30000</v>
      </c>
      <c r="G244" s="125">
        <v>28518.14</v>
      </c>
      <c r="H244" s="249">
        <f t="shared" si="12"/>
        <v>95.06046666666667</v>
      </c>
    </row>
    <row r="245" spans="1:8" ht="15">
      <c r="A245" s="381"/>
      <c r="B245" s="316"/>
      <c r="C245" s="161" t="s">
        <v>67</v>
      </c>
      <c r="D245" s="260" t="s">
        <v>32</v>
      </c>
      <c r="E245" s="261">
        <v>0</v>
      </c>
      <c r="F245" s="262">
        <v>720.28</v>
      </c>
      <c r="G245" s="263">
        <v>720.28</v>
      </c>
      <c r="H245" s="264">
        <f t="shared" si="12"/>
        <v>100</v>
      </c>
    </row>
    <row r="246" spans="1:8" ht="30">
      <c r="A246" s="381"/>
      <c r="B246" s="317"/>
      <c r="C246" s="161" t="s">
        <v>231</v>
      </c>
      <c r="D246" s="161" t="s">
        <v>232</v>
      </c>
      <c r="E246" s="251">
        <v>0</v>
      </c>
      <c r="F246" s="256">
        <v>38401</v>
      </c>
      <c r="G246" s="256">
        <v>38401</v>
      </c>
      <c r="H246" s="265">
        <f t="shared" si="12"/>
        <v>100</v>
      </c>
    </row>
    <row r="247" spans="1:8" ht="42.75">
      <c r="A247" s="381"/>
      <c r="B247" s="73" t="s">
        <v>163</v>
      </c>
      <c r="C247" s="70"/>
      <c r="D247" s="140" t="s">
        <v>165</v>
      </c>
      <c r="E247" s="213">
        <f>SUM(E248)</f>
        <v>0</v>
      </c>
      <c r="F247" s="241">
        <f>SUM(F248)</f>
        <v>0</v>
      </c>
      <c r="G247" s="241">
        <f>SUM(G248)</f>
        <v>865.29</v>
      </c>
      <c r="H247" s="246" t="e">
        <f t="shared" si="11"/>
        <v>#DIV/0!</v>
      </c>
    </row>
    <row r="248" spans="1:8" ht="15">
      <c r="A248" s="381"/>
      <c r="B248" s="244"/>
      <c r="C248" s="70" t="s">
        <v>166</v>
      </c>
      <c r="D248" s="70" t="s">
        <v>167</v>
      </c>
      <c r="E248" s="181">
        <v>0</v>
      </c>
      <c r="F248" s="232">
        <v>0</v>
      </c>
      <c r="G248" s="232">
        <v>865.29</v>
      </c>
      <c r="H248" s="246" t="e">
        <f t="shared" si="11"/>
        <v>#DIV/0!</v>
      </c>
    </row>
    <row r="249" spans="1:8" ht="31.5">
      <c r="A249" s="381"/>
      <c r="B249" s="73" t="s">
        <v>168</v>
      </c>
      <c r="C249" s="70"/>
      <c r="D249" s="73" t="s">
        <v>10</v>
      </c>
      <c r="E249" s="213">
        <f>SUM(E250:E251)</f>
        <v>662093</v>
      </c>
      <c r="F249" s="241">
        <f>SUM(F250:F251)</f>
        <v>822093</v>
      </c>
      <c r="G249" s="241">
        <f>SUM(G250:G251)</f>
        <v>817303.6</v>
      </c>
      <c r="H249" s="268">
        <f t="shared" si="11"/>
        <v>99.41741384490562</v>
      </c>
    </row>
    <row r="250" spans="1:8" ht="15">
      <c r="A250" s="381"/>
      <c r="B250" s="360"/>
      <c r="C250" s="70" t="s">
        <v>42</v>
      </c>
      <c r="D250" s="269" t="s">
        <v>12</v>
      </c>
      <c r="E250" s="181">
        <v>660000</v>
      </c>
      <c r="F250" s="232">
        <v>820000</v>
      </c>
      <c r="G250" s="232">
        <v>816879.58</v>
      </c>
      <c r="H250" s="270">
        <f>G250/F250*100</f>
        <v>99.61946097560975</v>
      </c>
    </row>
    <row r="251" spans="1:8" ht="15">
      <c r="A251" s="382"/>
      <c r="B251" s="317"/>
      <c r="C251" s="70" t="s">
        <v>61</v>
      </c>
      <c r="D251" s="211" t="s">
        <v>26</v>
      </c>
      <c r="E251" s="125">
        <v>2093</v>
      </c>
      <c r="F251" s="125">
        <v>2093</v>
      </c>
      <c r="G251" s="124">
        <v>424.02</v>
      </c>
      <c r="H251" s="270">
        <f>G251/F251*100</f>
        <v>20.258958432871477</v>
      </c>
    </row>
    <row r="252" spans="1:8" ht="30" customHeight="1">
      <c r="A252" s="289" t="s">
        <v>137</v>
      </c>
      <c r="B252" s="290"/>
      <c r="C252" s="290"/>
      <c r="D252" s="291" t="s">
        <v>152</v>
      </c>
      <c r="E252" s="292">
        <f>SUM(E253,E255,E257)</f>
        <v>687469</v>
      </c>
      <c r="F252" s="292">
        <f>SUM(F253,F255,F257)</f>
        <v>6044.22</v>
      </c>
      <c r="G252" s="292">
        <f>SUM(G253,G255,G257)</f>
        <v>6044.22</v>
      </c>
      <c r="H252" s="276">
        <f t="shared" si="11"/>
        <v>100</v>
      </c>
    </row>
    <row r="253" spans="1:8" ht="30" customHeight="1">
      <c r="A253" s="293"/>
      <c r="B253" s="277" t="s">
        <v>199</v>
      </c>
      <c r="C253" s="277"/>
      <c r="D253" s="278" t="s">
        <v>200</v>
      </c>
      <c r="E253" s="279">
        <f>SUM(E254)</f>
        <v>194387</v>
      </c>
      <c r="F253" s="279">
        <f>SUM(F254)</f>
        <v>0</v>
      </c>
      <c r="G253" s="279">
        <f>SUM(G254)</f>
        <v>0</v>
      </c>
      <c r="H253" s="246" t="e">
        <f t="shared" si="11"/>
        <v>#DIV/0!</v>
      </c>
    </row>
    <row r="254" spans="1:8" ht="30" customHeight="1">
      <c r="A254" s="40"/>
      <c r="B254" s="277"/>
      <c r="C254" s="280" t="s">
        <v>171</v>
      </c>
      <c r="D254" s="269" t="s">
        <v>197</v>
      </c>
      <c r="E254" s="281">
        <v>194387</v>
      </c>
      <c r="F254" s="281">
        <v>0</v>
      </c>
      <c r="G254" s="281">
        <v>0</v>
      </c>
      <c r="H254" s="246" t="e">
        <f t="shared" si="11"/>
        <v>#DIV/0!</v>
      </c>
    </row>
    <row r="255" spans="1:8" ht="30" customHeight="1">
      <c r="A255" s="40"/>
      <c r="B255" s="277" t="s">
        <v>240</v>
      </c>
      <c r="C255" s="280"/>
      <c r="D255" s="283" t="s">
        <v>241</v>
      </c>
      <c r="E255" s="282">
        <f>SUM(E256)</f>
        <v>0</v>
      </c>
      <c r="F255" s="282">
        <f>SUM(F256)</f>
        <v>6044.22</v>
      </c>
      <c r="G255" s="282">
        <f>SUM(G256)</f>
        <v>6044.22</v>
      </c>
      <c r="H255" s="246">
        <f t="shared" si="11"/>
        <v>100</v>
      </c>
    </row>
    <row r="256" spans="1:8" ht="30" customHeight="1">
      <c r="A256" s="40"/>
      <c r="B256" s="277"/>
      <c r="C256" s="280" t="s">
        <v>160</v>
      </c>
      <c r="D256" s="269" t="s">
        <v>242</v>
      </c>
      <c r="E256" s="281">
        <v>0</v>
      </c>
      <c r="F256" s="281">
        <v>6044.22</v>
      </c>
      <c r="G256" s="281">
        <v>6044.22</v>
      </c>
      <c r="H256" s="246">
        <f t="shared" si="11"/>
        <v>100</v>
      </c>
    </row>
    <row r="257" spans="1:8" ht="27.75" customHeight="1">
      <c r="A257" s="331"/>
      <c r="B257" s="284" t="s">
        <v>169</v>
      </c>
      <c r="C257" s="285"/>
      <c r="D257" s="286" t="s">
        <v>170</v>
      </c>
      <c r="E257" s="287">
        <f>SUM(E258:E258)</f>
        <v>493082</v>
      </c>
      <c r="F257" s="287">
        <f>SUM(F258:F258)</f>
        <v>0</v>
      </c>
      <c r="G257" s="287">
        <f>SUM(G258:G258)</f>
        <v>0</v>
      </c>
      <c r="H257" s="268" t="e">
        <f t="shared" si="11"/>
        <v>#DIV/0!</v>
      </c>
    </row>
    <row r="258" spans="1:9" ht="30" customHeight="1">
      <c r="A258" s="332"/>
      <c r="B258" s="288"/>
      <c r="C258" s="124">
        <v>6298</v>
      </c>
      <c r="D258" s="224" t="s">
        <v>197</v>
      </c>
      <c r="E258" s="125">
        <v>493082</v>
      </c>
      <c r="F258" s="125">
        <v>0</v>
      </c>
      <c r="G258" s="125">
        <v>0</v>
      </c>
      <c r="H258" s="310">
        <v>0</v>
      </c>
      <c r="I258" s="311"/>
    </row>
    <row r="259" spans="1:8" ht="15" customHeight="1">
      <c r="A259" s="289" t="s">
        <v>77</v>
      </c>
      <c r="B259" s="290"/>
      <c r="C259" s="294"/>
      <c r="D259" s="294" t="s">
        <v>78</v>
      </c>
      <c r="E259" s="295">
        <f>E260+E262</f>
        <v>0</v>
      </c>
      <c r="F259" s="295">
        <f>F260+F262</f>
        <v>0</v>
      </c>
      <c r="G259" s="295">
        <f>G260+G262</f>
        <v>0</v>
      </c>
      <c r="H259" s="296" t="e">
        <f t="shared" si="11"/>
        <v>#DIV/0!</v>
      </c>
    </row>
    <row r="260" spans="1:8" ht="15" customHeight="1">
      <c r="A260" s="297"/>
      <c r="B260" s="284" t="s">
        <v>79</v>
      </c>
      <c r="C260" s="284"/>
      <c r="D260" s="284" t="s">
        <v>80</v>
      </c>
      <c r="E260" s="287">
        <f>SUM(E261:E261)</f>
        <v>0</v>
      </c>
      <c r="F260" s="287">
        <f>SUM(F261:F261)</f>
        <v>0</v>
      </c>
      <c r="G260" s="287">
        <f>SUM(G261:G261)</f>
        <v>0</v>
      </c>
      <c r="H260" s="268" t="e">
        <f t="shared" si="11"/>
        <v>#DIV/0!</v>
      </c>
    </row>
    <row r="261" spans="1:8" ht="15" customHeight="1">
      <c r="A261" s="298"/>
      <c r="B261" s="285"/>
      <c r="C261" s="299" t="s">
        <v>219</v>
      </c>
      <c r="D261" s="300" t="s">
        <v>243</v>
      </c>
      <c r="E261" s="301">
        <v>0</v>
      </c>
      <c r="F261" s="301">
        <v>0</v>
      </c>
      <c r="G261" s="301">
        <v>0</v>
      </c>
      <c r="H261" s="246" t="e">
        <f t="shared" si="11"/>
        <v>#DIV/0!</v>
      </c>
    </row>
    <row r="262" spans="1:8" ht="15" customHeight="1">
      <c r="A262" s="302"/>
      <c r="B262" s="284" t="s">
        <v>244</v>
      </c>
      <c r="C262" s="284"/>
      <c r="D262" s="136" t="s">
        <v>245</v>
      </c>
      <c r="E262" s="303">
        <f>E263</f>
        <v>0</v>
      </c>
      <c r="F262" s="303">
        <f>F263</f>
        <v>0</v>
      </c>
      <c r="G262" s="303">
        <f>G263</f>
        <v>0</v>
      </c>
      <c r="H262" s="246" t="e">
        <f t="shared" si="11"/>
        <v>#DIV/0!</v>
      </c>
    </row>
    <row r="263" spans="1:8" ht="26.25" thickBot="1">
      <c r="A263" s="304"/>
      <c r="B263" s="305"/>
      <c r="C263" s="299" t="s">
        <v>160</v>
      </c>
      <c r="D263" s="269" t="s">
        <v>242</v>
      </c>
      <c r="E263" s="306">
        <v>0</v>
      </c>
      <c r="F263" s="307">
        <v>0</v>
      </c>
      <c r="G263" s="307">
        <v>0</v>
      </c>
      <c r="H263" s="246" t="e">
        <f t="shared" si="11"/>
        <v>#DIV/0!</v>
      </c>
    </row>
    <row r="264" spans="1:8" ht="20.25" thickBot="1" thickTop="1">
      <c r="A264" s="339" t="s">
        <v>40</v>
      </c>
      <c r="B264" s="340"/>
      <c r="C264" s="340"/>
      <c r="D264" s="341"/>
      <c r="E264" s="308">
        <f>SUM(E11,E17,E20,E24,E27,E43,E46,E68,E75,E80,E125,E150,E177,E212,E222,E229,E252,E259,E173)</f>
        <v>33824374.7</v>
      </c>
      <c r="F264" s="309">
        <f>SUM(F11,F17,F20,F24,F27,F43,F46,F68,F75,F80,F125,F150,F177,F212,F222,F229,F252,F259,F173)</f>
        <v>34167531.70999999</v>
      </c>
      <c r="G264" s="309">
        <f>SUM(G11,G17,G20,G24,G27,G43,G46,G68,G75,G80,G125,G150,G177,G212,G222,G229,G252,G259,G173)</f>
        <v>33463430.759999998</v>
      </c>
      <c r="H264" s="268">
        <f t="shared" si="11"/>
        <v>97.93926890600083</v>
      </c>
    </row>
    <row r="265" spans="1:8" ht="13.5" thickTop="1">
      <c r="A265" s="44"/>
      <c r="B265" s="44"/>
      <c r="C265" s="44"/>
      <c r="D265" s="44"/>
      <c r="E265" s="44"/>
      <c r="F265" s="44"/>
      <c r="G265" s="44"/>
      <c r="H265" s="44"/>
    </row>
    <row r="266" spans="1:8" ht="12.75">
      <c r="A266" s="44"/>
      <c r="B266" s="44"/>
      <c r="C266" s="44"/>
      <c r="D266" t="s">
        <v>270</v>
      </c>
      <c r="E266" s="44"/>
      <c r="F266" s="44"/>
      <c r="G266" s="44"/>
      <c r="H266" s="44"/>
    </row>
  </sheetData>
  <sheetProtection/>
  <mergeCells count="75">
    <mergeCell ref="B241:B242"/>
    <mergeCell ref="A198:H198"/>
    <mergeCell ref="B184:B186"/>
    <mergeCell ref="A199:H199"/>
    <mergeCell ref="B212:B213"/>
    <mergeCell ref="A212:A213"/>
    <mergeCell ref="B210:B211"/>
    <mergeCell ref="B196:B197"/>
    <mergeCell ref="D212:D213"/>
    <mergeCell ref="A230:A251"/>
    <mergeCell ref="B244:B246"/>
    <mergeCell ref="B250:B251"/>
    <mergeCell ref="B215:B221"/>
    <mergeCell ref="A214:A221"/>
    <mergeCell ref="A142:H142"/>
    <mergeCell ref="A55:H55"/>
    <mergeCell ref="A143:H143"/>
    <mergeCell ref="A139:E139"/>
    <mergeCell ref="B237:B239"/>
    <mergeCell ref="A140:H140"/>
    <mergeCell ref="A25:A26"/>
    <mergeCell ref="B29:B34"/>
    <mergeCell ref="A57:H57"/>
    <mergeCell ref="A52:H52"/>
    <mergeCell ref="B48:B49"/>
    <mergeCell ref="A54:H54"/>
    <mergeCell ref="A51:H51"/>
    <mergeCell ref="A53:H53"/>
    <mergeCell ref="A95:H95"/>
    <mergeCell ref="A56:H56"/>
    <mergeCell ref="A144:H144"/>
    <mergeCell ref="A96:H96"/>
    <mergeCell ref="A93:H93"/>
    <mergeCell ref="A4:H4"/>
    <mergeCell ref="A5:H5"/>
    <mergeCell ref="A6:H6"/>
    <mergeCell ref="A69:A72"/>
    <mergeCell ref="A44:A45"/>
    <mergeCell ref="F212:F213"/>
    <mergeCell ref="G212:G213"/>
    <mergeCell ref="A1:H1"/>
    <mergeCell ref="A2:H2"/>
    <mergeCell ref="A8:E8"/>
    <mergeCell ref="A98:H98"/>
    <mergeCell ref="A94:H94"/>
    <mergeCell ref="A92:H92"/>
    <mergeCell ref="A3:H3"/>
    <mergeCell ref="A21:A23"/>
    <mergeCell ref="A145:H145"/>
    <mergeCell ref="A146:H146"/>
    <mergeCell ref="B175:B176"/>
    <mergeCell ref="A264:D264"/>
    <mergeCell ref="A201:H201"/>
    <mergeCell ref="A202:H202"/>
    <mergeCell ref="A203:H203"/>
    <mergeCell ref="A204:H204"/>
    <mergeCell ref="B179:B181"/>
    <mergeCell ref="A178:A182"/>
    <mergeCell ref="B152:B154"/>
    <mergeCell ref="A200:H200"/>
    <mergeCell ref="A174:A176"/>
    <mergeCell ref="A257:A258"/>
    <mergeCell ref="A7:H7"/>
    <mergeCell ref="A156:A168"/>
    <mergeCell ref="A97:H97"/>
    <mergeCell ref="A147:H147"/>
    <mergeCell ref="A141:H141"/>
    <mergeCell ref="E212:E213"/>
    <mergeCell ref="B231:B233"/>
    <mergeCell ref="B160:B163"/>
    <mergeCell ref="B156:B158"/>
    <mergeCell ref="A223:A228"/>
    <mergeCell ref="B224:B226"/>
    <mergeCell ref="C212:C213"/>
    <mergeCell ref="B188:B189"/>
  </mergeCells>
  <printOptions/>
  <pageMargins left="0.56" right="0.2755905511811024" top="0.1968503937007874" bottom="0.7874015748031497" header="0.17" footer="0.4724409448818898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zoomScalePageLayoutView="0" workbookViewId="0" topLeftCell="A1">
      <selection activeCell="F21" sqref="F20:F21"/>
    </sheetView>
  </sheetViews>
  <sheetFormatPr defaultColWidth="9.00390625" defaultRowHeight="12.75"/>
  <cols>
    <col min="1" max="1" width="5.00390625" style="0" customWidth="1"/>
    <col min="2" max="2" width="44.00390625" style="0" customWidth="1"/>
    <col min="3" max="3" width="5.25390625" style="0" customWidth="1"/>
    <col min="4" max="4" width="11.875" style="0" customWidth="1"/>
    <col min="5" max="5" width="11.125" style="0" customWidth="1"/>
    <col min="6" max="6" width="11.375" style="0" customWidth="1"/>
    <col min="7" max="7" width="6.375" style="0" customWidth="1"/>
    <col min="8" max="8" width="7.125" style="1" customWidth="1"/>
    <col min="10" max="12" width="10.625" style="0" bestFit="1" customWidth="1"/>
  </cols>
  <sheetData>
    <row r="1" spans="2:10" ht="12.75">
      <c r="B1" s="35" t="s">
        <v>114</v>
      </c>
      <c r="C1" s="35"/>
      <c r="D1" s="385"/>
      <c r="E1" s="385"/>
      <c r="F1" s="385"/>
      <c r="G1" s="385"/>
      <c r="H1" s="386"/>
      <c r="I1" s="386"/>
      <c r="J1" s="386"/>
    </row>
    <row r="2" spans="2:10" ht="12.75">
      <c r="B2" s="33"/>
      <c r="C2" s="33"/>
      <c r="D2" s="385"/>
      <c r="E2" s="385"/>
      <c r="F2" s="385"/>
      <c r="G2" s="385"/>
      <c r="H2" s="387"/>
      <c r="I2" s="387"/>
      <c r="J2" s="387"/>
    </row>
    <row r="3" spans="2:10" ht="12.75">
      <c r="B3" s="33"/>
      <c r="C3" s="33"/>
      <c r="D3" s="385"/>
      <c r="E3" s="385"/>
      <c r="F3" s="385"/>
      <c r="G3" s="385"/>
      <c r="H3" s="387"/>
      <c r="I3" s="387"/>
      <c r="J3" s="387"/>
    </row>
    <row r="4" spans="4:10" ht="12.75">
      <c r="D4" s="385"/>
      <c r="E4" s="385"/>
      <c r="F4" s="385"/>
      <c r="G4" s="385"/>
      <c r="H4" s="2"/>
      <c r="I4" s="2"/>
      <c r="J4" s="2"/>
    </row>
    <row r="5" spans="1:8" ht="15" customHeight="1">
      <c r="A5" s="388"/>
      <c r="B5" s="388"/>
      <c r="C5" s="388"/>
      <c r="D5" s="388"/>
      <c r="E5" s="388"/>
      <c r="F5" s="388"/>
      <c r="G5" s="388"/>
      <c r="H5"/>
    </row>
    <row r="6" spans="2:9" ht="15.75">
      <c r="B6" s="13"/>
      <c r="C6" s="14"/>
      <c r="D6" s="14"/>
      <c r="E6" s="14"/>
      <c r="F6" s="14"/>
      <c r="G6" s="14"/>
      <c r="H6" s="14"/>
      <c r="I6" s="14"/>
    </row>
    <row r="7" ht="12.75">
      <c r="H7"/>
    </row>
    <row r="8" spans="10:12" ht="12.75">
      <c r="J8" s="34"/>
      <c r="L8" s="34"/>
    </row>
    <row r="9" spans="10:12" ht="12.75">
      <c r="J9" s="34"/>
      <c r="L9" s="34"/>
    </row>
    <row r="10" spans="10:12" ht="12.75">
      <c r="J10" s="34"/>
      <c r="L10" s="34"/>
    </row>
    <row r="11" spans="10:12" ht="12.75">
      <c r="J11" s="34"/>
      <c r="L11" s="34"/>
    </row>
    <row r="40" ht="51.75" customHeight="1"/>
    <row r="41" spans="4:10" ht="12.75">
      <c r="D41" s="385"/>
      <c r="E41" s="385"/>
      <c r="F41" s="385"/>
      <c r="G41" s="385"/>
      <c r="H41" s="386"/>
      <c r="I41" s="386"/>
      <c r="J41" s="386"/>
    </row>
    <row r="42" spans="4:10" ht="12.75">
      <c r="D42" s="385"/>
      <c r="E42" s="385"/>
      <c r="F42" s="385"/>
      <c r="G42" s="385"/>
      <c r="H42" s="387"/>
      <c r="I42" s="387"/>
      <c r="J42" s="387"/>
    </row>
    <row r="43" spans="4:10" ht="12.75">
      <c r="D43" s="385"/>
      <c r="E43" s="385"/>
      <c r="F43" s="385"/>
      <c r="G43" s="385"/>
      <c r="H43" s="387"/>
      <c r="I43" s="387"/>
      <c r="J43" s="387"/>
    </row>
    <row r="44" spans="1:8" ht="18.75">
      <c r="A44" s="388"/>
      <c r="B44" s="388"/>
      <c r="C44" s="388"/>
      <c r="D44" s="388"/>
      <c r="E44" s="388"/>
      <c r="F44" s="388"/>
      <c r="G44" s="388"/>
      <c r="H44"/>
    </row>
    <row r="45" spans="2:9" ht="15.75">
      <c r="B45" s="383"/>
      <c r="C45" s="384"/>
      <c r="D45" s="384"/>
      <c r="E45" s="384"/>
      <c r="F45" s="384"/>
      <c r="G45" s="384"/>
      <c r="H45" s="384"/>
      <c r="I45" s="384"/>
    </row>
    <row r="46" ht="12.75">
      <c r="H46"/>
    </row>
  </sheetData>
  <sheetProtection/>
  <mergeCells count="16">
    <mergeCell ref="D1:G1"/>
    <mergeCell ref="A5:G5"/>
    <mergeCell ref="D4:G4"/>
    <mergeCell ref="H43:J43"/>
    <mergeCell ref="H1:J1"/>
    <mergeCell ref="D2:G2"/>
    <mergeCell ref="H2:J2"/>
    <mergeCell ref="D3:G3"/>
    <mergeCell ref="H3:J3"/>
    <mergeCell ref="B45:I45"/>
    <mergeCell ref="D41:G41"/>
    <mergeCell ref="H41:J41"/>
    <mergeCell ref="D42:G42"/>
    <mergeCell ref="H42:J42"/>
    <mergeCell ref="A44:G44"/>
    <mergeCell ref="D43:G43"/>
  </mergeCells>
  <printOptions/>
  <pageMargins left="0.53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Admin</cp:lastModifiedBy>
  <cp:lastPrinted>2011-03-23T08:08:48Z</cp:lastPrinted>
  <dcterms:created xsi:type="dcterms:W3CDTF">2003-08-19T08:06:37Z</dcterms:created>
  <dcterms:modified xsi:type="dcterms:W3CDTF">2011-03-31T08:21:24Z</dcterms:modified>
  <cp:category/>
  <cp:version/>
  <cp:contentType/>
  <cp:contentStatus/>
</cp:coreProperties>
</file>