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610" windowHeight="786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<sst xmlns="http://schemas.openxmlformats.org/spreadsheetml/2006/main" count="181" uniqueCount="125">
  <si>
    <t>L.p</t>
  </si>
  <si>
    <t>l.p</t>
  </si>
  <si>
    <t>Wyszczególnienie</t>
  </si>
  <si>
    <t>prognoza</t>
  </si>
  <si>
    <t>1.</t>
  </si>
  <si>
    <t>A. Dochody:</t>
  </si>
  <si>
    <t>2.</t>
  </si>
  <si>
    <t>B. Wydatki:</t>
  </si>
  <si>
    <t>z tego:</t>
  </si>
  <si>
    <t>x</t>
  </si>
  <si>
    <t>3.</t>
  </si>
  <si>
    <t>- wydatki bieżące</t>
  </si>
  <si>
    <t>4.</t>
  </si>
  <si>
    <t>- wydatki majątkowe</t>
  </si>
  <si>
    <t>5.</t>
  </si>
  <si>
    <t>Nadwyżka/Deficyt (A-B)</t>
  </si>
  <si>
    <t>6.</t>
  </si>
  <si>
    <t>D. FINANSOWANIE (D1-D2)</t>
  </si>
  <si>
    <t>7.</t>
  </si>
  <si>
    <t>D1 :Przychody ogółem;</t>
  </si>
  <si>
    <t>8.</t>
  </si>
  <si>
    <t>D11. kredyty i pożyczki, w tym:</t>
  </si>
  <si>
    <t>9.</t>
  </si>
  <si>
    <t>D111.na realizację programów i projektów realizowanych z udziałem środków pochodzących z funduszy strukturalnych i Funduszu Spójności UE, w tym:</t>
  </si>
  <si>
    <t>10.</t>
  </si>
  <si>
    <t>D1111 pożyczki na prefinansowanie programów i projektów finansowanych z udziałem środków pochodzących z funduszy strukturalnych i Funduszu Spójności,otrzymane z budżetu państwa</t>
  </si>
  <si>
    <t>11.</t>
  </si>
  <si>
    <t>D12 spłata pożycz. udzielonych,</t>
  </si>
  <si>
    <t>12.</t>
  </si>
  <si>
    <t>D13 nadwyżka z lat ubiegłych, w tym:</t>
  </si>
  <si>
    <t>13.</t>
  </si>
  <si>
    <t>D131.środki na pokrycie deficytu</t>
  </si>
  <si>
    <t>D14 papiery wartościowe,w tym:</t>
  </si>
  <si>
    <t>15.</t>
  </si>
  <si>
    <t>D141.na realizację programów i projektów realizowanych z udziałem środków pochodzących z funduszy strukturalnych i Funduszu Spójności UE</t>
  </si>
  <si>
    <t>16.</t>
  </si>
  <si>
    <t>D15. obligacje j.s.t. w tym:</t>
  </si>
  <si>
    <t>17.</t>
  </si>
  <si>
    <t>D151.na realizację programów i projektów realizowanych z udziałem środków pochodzących z funduszy strukturalnych i Funduszu Spójności UE</t>
  </si>
  <si>
    <t>14.</t>
  </si>
  <si>
    <t>18.</t>
  </si>
  <si>
    <t>D16. prywatyzacja majątku j.s.t.</t>
  </si>
  <si>
    <t>19.</t>
  </si>
  <si>
    <t>D17. wolne środki, w tym:</t>
  </si>
  <si>
    <t>20.</t>
  </si>
  <si>
    <t>D171.środki na pokrycie deficytu</t>
  </si>
  <si>
    <t>21.</t>
  </si>
  <si>
    <t>D2. Rozchody ogółem, z tego:</t>
  </si>
  <si>
    <t>22.</t>
  </si>
  <si>
    <t>D21 spłaty kredytów i pożyczek, w tym:</t>
  </si>
  <si>
    <t>23.</t>
  </si>
  <si>
    <t>D211.na realizację programów i projek-   tów realizowanych z udziałem środków pochodzących z funduszy strukturalnych i Funduszu Spójności UE, w tym:</t>
  </si>
  <si>
    <t>24.</t>
  </si>
  <si>
    <t>D2111 pożyczki na prefinansowanie programów i projektów finansowanych z udziałem środków pochodzących z funduszy strukturalnych i Funduszu Spójności,otrzymane z budżetu państwa</t>
  </si>
  <si>
    <t>25.</t>
  </si>
  <si>
    <t>D22. pożyczki</t>
  </si>
  <si>
    <t>26.</t>
  </si>
  <si>
    <t>D23. lokaty w bankach</t>
  </si>
  <si>
    <t>27.</t>
  </si>
  <si>
    <t>D24. wykup papierów wartościowych, w tym:</t>
  </si>
  <si>
    <t>28.</t>
  </si>
  <si>
    <t>D241.na realizację programów i projektów realizowanych z udziałem środków pochodzących z funduszy strukturalnych i Funduszu Spójności UE</t>
  </si>
  <si>
    <t>29.</t>
  </si>
  <si>
    <t>D25. wykup obliagacji samorządowych, w tym:</t>
  </si>
  <si>
    <t>30.</t>
  </si>
  <si>
    <t>D251.na realizację programów i projektów realizowanych z udziałem środków pochodzących z funduszy strukturalnych i Funduszu Spójności UE</t>
  </si>
  <si>
    <t>31.</t>
  </si>
  <si>
    <t>D26. inne cele.</t>
  </si>
  <si>
    <t>32.</t>
  </si>
  <si>
    <t>E.UMORZENIE POŻYCZKI</t>
  </si>
  <si>
    <t>33.</t>
  </si>
  <si>
    <t>F.DŁUG NA KONIEC ROKU</t>
  </si>
  <si>
    <t>34.</t>
  </si>
  <si>
    <t>1) wyemitowane obligacje jst</t>
  </si>
  <si>
    <t>35.</t>
  </si>
  <si>
    <t>2) zaciągnięte kredyty,</t>
  </si>
  <si>
    <t>36.</t>
  </si>
  <si>
    <t>3) zaciągnięte pożyczki,</t>
  </si>
  <si>
    <t>37.</t>
  </si>
  <si>
    <r>
      <t>4) przyjęte depozyty</t>
    </r>
    <r>
      <rPr>
        <vertAlign val="superscript"/>
        <sz val="10"/>
        <rFont val="Arial CE"/>
        <family val="2"/>
      </rPr>
      <t>2)</t>
    </r>
  </si>
  <si>
    <t>38.</t>
  </si>
  <si>
    <t>5) wymagalne zobowiązania</t>
  </si>
  <si>
    <t>39.</t>
  </si>
  <si>
    <t>a) wynikające z ustaw i orzeczeń sądów lub ostateczbych decyzji administr.</t>
  </si>
  <si>
    <t>40.</t>
  </si>
  <si>
    <t>b) uznane za bezsporne przez właściwą jedn. Sektora finansów publicznych, będącą dłużnikiem</t>
  </si>
  <si>
    <t>41.</t>
  </si>
  <si>
    <t xml:space="preserve">6) zobowiąz. związane z przyrze czonymi środ. z fund. struktural nych oraz Fund. Spójności UE </t>
  </si>
  <si>
    <t>a) kredyty</t>
  </si>
  <si>
    <t>b) pożyczki</t>
  </si>
  <si>
    <t>c) emitowane obligacje jst</t>
  </si>
  <si>
    <t>42.</t>
  </si>
  <si>
    <r>
      <t xml:space="preserve">G. Wskaźnik łącznego długu do dochodu (poz.33/poz.1) % </t>
    </r>
    <r>
      <rPr>
        <i/>
        <sz val="8"/>
        <rFont val="Arial CE"/>
        <family val="0"/>
      </rPr>
      <t>art..170 ust.1 u.f.p</t>
    </r>
  </si>
  <si>
    <t>43.</t>
  </si>
  <si>
    <r>
      <t xml:space="preserve">G1. Wskaźnik długu do dochodu ((poz.33(-) poz.41 /poz.1) % - </t>
    </r>
    <r>
      <rPr>
        <i/>
        <sz val="8"/>
        <rFont val="Arial CE"/>
        <family val="0"/>
      </rPr>
      <t>art..170 ust.3 u.f.p</t>
    </r>
  </si>
  <si>
    <t>44.</t>
  </si>
  <si>
    <t>H. OBCIĄŻENIE ROCZNE BUDŻETU Z TYT.SPŁATY ZADŁUŻENIA z tego;</t>
  </si>
  <si>
    <t>45.</t>
  </si>
  <si>
    <t>1) raty kredytów z odsetkami</t>
  </si>
  <si>
    <t>46.</t>
  </si>
  <si>
    <t>2) raty pożyczek z odsetkami</t>
  </si>
  <si>
    <t>47.</t>
  </si>
  <si>
    <t>3) potenc.spłaty udzielonych poręczeń z należnymi odsetkami</t>
  </si>
  <si>
    <t>48.</t>
  </si>
  <si>
    <t>4) wykup papierów wartościo-wych wyemitowanych przez j.s.t.</t>
  </si>
  <si>
    <t>49.</t>
  </si>
  <si>
    <t xml:space="preserve">5) spłaty zobowiąz. związanych z przyrzeczonymi środ. z fund. strukturalnych oraz Funduszu Spójności UE </t>
  </si>
  <si>
    <t>a) spłata rat kredytów z odsetk.</t>
  </si>
  <si>
    <t>b) spłaty rat pożyczek z odsetk.</t>
  </si>
  <si>
    <t>c) wykup obligacji jst:</t>
  </si>
  <si>
    <t>50.</t>
  </si>
  <si>
    <r>
      <t xml:space="preserve">I. Wskaźnik rocznej spłaty łącznego zadłużenia do dochodu (poz.44/ poz.1) % </t>
    </r>
    <r>
      <rPr>
        <i/>
        <sz val="8"/>
        <rFont val="Arial CE"/>
        <family val="0"/>
      </rPr>
      <t>art..169 ust.1 u.f.p</t>
    </r>
  </si>
  <si>
    <r>
      <t xml:space="preserve">I 1. Wskaźnik rocznej spłaty zadłużenia do dochodu ((poz.44(-)poz.49) / poz.1) % </t>
    </r>
    <r>
      <rPr>
        <i/>
        <sz val="8"/>
        <rFont val="Arial CE"/>
        <family val="0"/>
      </rPr>
      <t>art..169 ust.3 u.f.p</t>
    </r>
  </si>
  <si>
    <t>J. DANE DOTYCZĄCE SPŁATY ZACIĄGNIĘTEGO ZOBOWIĄZANIA</t>
  </si>
  <si>
    <t xml:space="preserve">     1) spłata podstawowych rat</t>
  </si>
  <si>
    <t xml:space="preserve">     2) odsetki</t>
  </si>
  <si>
    <t xml:space="preserve">                                                                                                                                                                            3</t>
  </si>
  <si>
    <t xml:space="preserve">PROGNOZA ŁĄCZNEJ KWOTY DŁUGU PUBLICZNEGO gminy BOBOLICE                               </t>
  </si>
  <si>
    <t>przewidywane wykonanie</t>
  </si>
  <si>
    <t xml:space="preserve"> wykon.    2007</t>
  </si>
  <si>
    <t>wykon.    2007</t>
  </si>
  <si>
    <t xml:space="preserve">         na lata 2009   -   2018                                                          </t>
  </si>
  <si>
    <t xml:space="preserve">                                        Załącznik Nr 14</t>
  </si>
  <si>
    <t>do Uchwały Nr XXV/220/08 Rady Miejskiej w Bobolicach</t>
  </si>
  <si>
    <t>z dnia 29.12.2008r.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</si>
</sst>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i/>
      <sz val="11"/>
      <name val="Times New Roman CE"/>
      <family val="0"/>
    </font>
    <font>
      <b/>
      <sz val="10"/>
      <name val="Arial CE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E"/>
      <family val="2"/>
    </font>
    <font>
      <vertAlign val="superscript"/>
      <sz val="10"/>
      <name val="Arial CE"/>
      <family val="2"/>
    </font>
    <font>
      <sz val="9"/>
      <name val="Arial CE"/>
      <family val="0"/>
    </font>
    <font>
      <i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right" vertical="distributed" wrapText="1" inden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distributed"/>
    </xf>
    <xf numFmtId="49" fontId="3" fillId="0" borderId="0" xfId="0" applyNumberFormat="1" applyFont="1" applyBorder="1" applyAlignment="1">
      <alignment horizontal="center" vertical="distributed" wrapText="1"/>
    </xf>
    <xf numFmtId="0" fontId="4" fillId="0" borderId="10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/>
    </xf>
    <xf numFmtId="3" fontId="5" fillId="33" borderId="11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8" fillId="0" borderId="14" xfId="51" applyFont="1" applyBorder="1" applyAlignment="1">
      <alignment horizontal="left" vertical="distributed" wrapText="1"/>
      <protection/>
    </xf>
    <xf numFmtId="1" fontId="7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vertical="distributed"/>
    </xf>
    <xf numFmtId="3" fontId="7" fillId="0" borderId="11" xfId="0" applyNumberFormat="1" applyFont="1" applyBorder="1" applyAlignment="1">
      <alignment horizontal="center" vertical="distributed"/>
    </xf>
    <xf numFmtId="49" fontId="0" fillId="0" borderId="11" xfId="0" applyNumberFormat="1" applyBorder="1" applyAlignment="1">
      <alignment vertical="distributed"/>
    </xf>
    <xf numFmtId="0" fontId="0" fillId="0" borderId="13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8" fillId="0" borderId="14" xfId="51" applyFont="1" applyBorder="1" applyAlignment="1">
      <alignment horizontal="left" vertical="center" wrapText="1"/>
      <protection/>
    </xf>
    <xf numFmtId="0" fontId="8" fillId="0" borderId="11" xfId="51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0" xfId="51" applyFont="1" applyBorder="1" applyAlignment="1">
      <alignment horizontal="left" vertical="center" wrapText="1"/>
      <protection/>
    </xf>
    <xf numFmtId="3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49" fontId="8" fillId="0" borderId="11" xfId="0" applyNumberFormat="1" applyFont="1" applyBorder="1" applyAlignment="1">
      <alignment/>
    </xf>
    <xf numFmtId="0" fontId="0" fillId="0" borderId="13" xfId="0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left" vertical="distributed"/>
    </xf>
    <xf numFmtId="3" fontId="7" fillId="0" borderId="11" xfId="0" applyNumberFormat="1" applyFont="1" applyFill="1" applyBorder="1" applyAlignment="1">
      <alignment horizontal="center" vertical="distributed"/>
    </xf>
    <xf numFmtId="3" fontId="7" fillId="0" borderId="12" xfId="0" applyNumberFormat="1" applyFont="1" applyBorder="1" applyAlignment="1">
      <alignment horizontal="center" vertical="distributed"/>
    </xf>
    <xf numFmtId="0" fontId="0" fillId="0" borderId="11" xfId="0" applyBorder="1" applyAlignment="1">
      <alignment horizontal="left"/>
    </xf>
    <xf numFmtId="0" fontId="0" fillId="0" borderId="14" xfId="51" applyFont="1" applyBorder="1" applyAlignment="1">
      <alignment horizontal="left" vertical="center" wrapText="1"/>
      <protection/>
    </xf>
    <xf numFmtId="0" fontId="0" fillId="0" borderId="16" xfId="0" applyBorder="1" applyAlignment="1">
      <alignment horizontal="left" vertical="distributed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distributed"/>
    </xf>
    <xf numFmtId="3" fontId="5" fillId="0" borderId="14" xfId="0" applyNumberFormat="1" applyFont="1" applyBorder="1" applyAlignment="1">
      <alignment horizontal="center" vertical="distributed"/>
    </xf>
    <xf numFmtId="0" fontId="0" fillId="0" borderId="12" xfId="0" applyBorder="1" applyAlignment="1">
      <alignment horizontal="left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3" fontId="7" fillId="33" borderId="11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 vertical="distributed"/>
    </xf>
    <xf numFmtId="0" fontId="0" fillId="0" borderId="0" xfId="0" applyBorder="1" applyAlignment="1">
      <alignment vertical="distributed"/>
    </xf>
    <xf numFmtId="0" fontId="0" fillId="0" borderId="18" xfId="0" applyBorder="1" applyAlignment="1">
      <alignment horizontal="left" vertical="distributed"/>
    </xf>
    <xf numFmtId="0" fontId="0" fillId="0" borderId="17" xfId="0" applyBorder="1" applyAlignment="1">
      <alignment horizontal="left" vertical="distributed"/>
    </xf>
    <xf numFmtId="0" fontId="0" fillId="0" borderId="17" xfId="0" applyFont="1" applyBorder="1" applyAlignment="1">
      <alignment horizontal="left" vertical="distributed"/>
    </xf>
    <xf numFmtId="0" fontId="0" fillId="0" borderId="19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3" fontId="7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distributed"/>
    </xf>
    <xf numFmtId="49" fontId="8" fillId="0" borderId="11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distributed" wrapText="1"/>
    </xf>
    <xf numFmtId="0" fontId="8" fillId="0" borderId="11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center" vertical="distributed"/>
    </xf>
    <xf numFmtId="0" fontId="4" fillId="0" borderId="12" xfId="0" applyFont="1" applyBorder="1" applyAlignment="1">
      <alignment horizontal="center"/>
    </xf>
    <xf numFmtId="4" fontId="5" fillId="3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3" fontId="5" fillId="33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8" fillId="0" borderId="11" xfId="0" applyFont="1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wrapText="1"/>
    </xf>
    <xf numFmtId="3" fontId="7" fillId="0" borderId="21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distributed"/>
    </xf>
    <xf numFmtId="0" fontId="4" fillId="0" borderId="11" xfId="0" applyFont="1" applyBorder="1" applyAlignment="1">
      <alignment vertical="distributed" wrapText="1"/>
    </xf>
    <xf numFmtId="0" fontId="4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0" fontId="8" fillId="0" borderId="11" xfId="0" applyFont="1" applyBorder="1" applyAlignment="1">
      <alignment vertical="distributed" wrapText="1"/>
    </xf>
    <xf numFmtId="4" fontId="6" fillId="0" borderId="11" xfId="0" applyNumberFormat="1" applyFont="1" applyBorder="1" applyAlignment="1">
      <alignment horizontal="center" vertical="distributed"/>
    </xf>
    <xf numFmtId="4" fontId="6" fillId="0" borderId="12" xfId="0" applyNumberFormat="1" applyFont="1" applyBorder="1" applyAlignment="1">
      <alignment horizontal="center" vertical="distributed"/>
    </xf>
    <xf numFmtId="0" fontId="8" fillId="0" borderId="0" xfId="0" applyFont="1" applyAlignment="1">
      <alignment vertical="distributed"/>
    </xf>
    <xf numFmtId="0" fontId="4" fillId="0" borderId="11" xfId="0" applyFont="1" applyBorder="1" applyAlignment="1">
      <alignment horizontal="center" vertical="distributed"/>
    </xf>
    <xf numFmtId="3" fontId="6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11" xfId="0" applyFont="1" applyBorder="1" applyAlignment="1">
      <alignment vertical="distributed"/>
    </xf>
    <xf numFmtId="3" fontId="5" fillId="33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3" fontId="5" fillId="5" borderId="11" xfId="0" applyNumberFormat="1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/>
    </xf>
    <xf numFmtId="3" fontId="5" fillId="5" borderId="12" xfId="0" applyNumberFormat="1" applyFont="1" applyFill="1" applyBorder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3" fontId="5" fillId="5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distributed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gnoza i kredyty-tabele 200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workbookViewId="0" topLeftCell="B1">
      <selection activeCell="G11" sqref="G11"/>
    </sheetView>
  </sheetViews>
  <sheetFormatPr defaultColWidth="9.00390625" defaultRowHeight="12.75"/>
  <cols>
    <col min="1" max="1" width="3.375" style="0" hidden="1" customWidth="1"/>
    <col min="2" max="2" width="3.375" style="0" customWidth="1"/>
    <col min="3" max="3" width="28.125" style="0" customWidth="1"/>
    <col min="4" max="12" width="8.75390625" style="0" customWidth="1"/>
    <col min="13" max="13" width="9.25390625" style="0" customWidth="1"/>
  </cols>
  <sheetData>
    <row r="1" spans="1:15" s="3" customFormat="1" ht="13.5" customHeight="1">
      <c r="A1" s="1"/>
      <c r="B1" s="1"/>
      <c r="C1" s="1"/>
      <c r="D1" s="1"/>
      <c r="E1" s="1"/>
      <c r="F1" s="1"/>
      <c r="G1" s="2"/>
      <c r="H1" s="1"/>
      <c r="I1" s="1"/>
      <c r="J1" s="134" t="s">
        <v>122</v>
      </c>
      <c r="K1" s="134"/>
      <c r="L1" s="134"/>
      <c r="M1" s="134"/>
      <c r="N1" s="134"/>
      <c r="O1" s="134"/>
    </row>
    <row r="2" spans="1:15" s="3" customFormat="1" ht="11.25" customHeight="1">
      <c r="A2" s="1"/>
      <c r="B2" s="1"/>
      <c r="C2" s="1"/>
      <c r="D2" s="1"/>
      <c r="E2" s="1"/>
      <c r="F2" s="1"/>
      <c r="G2" s="1"/>
      <c r="H2" s="1"/>
      <c r="I2" s="1"/>
      <c r="J2" s="134" t="s">
        <v>123</v>
      </c>
      <c r="K2" s="134"/>
      <c r="L2" s="134"/>
      <c r="M2" s="134"/>
      <c r="N2" s="134"/>
      <c r="O2" s="134"/>
    </row>
    <row r="3" spans="1:15" s="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35" t="s">
        <v>124</v>
      </c>
      <c r="N3" s="135"/>
      <c r="O3" s="135"/>
    </row>
    <row r="4" spans="1:15" s="3" customFormat="1" ht="19.5" customHeight="1">
      <c r="A4" s="4"/>
      <c r="B4" s="132" t="s">
        <v>117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s="3" customFormat="1" ht="12.75" customHeight="1" thickBot="1">
      <c r="A5" s="4"/>
      <c r="B5" s="133" t="s">
        <v>121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 customHeight="1">
      <c r="A6" s="130" t="s">
        <v>0</v>
      </c>
      <c r="B6" s="122" t="s">
        <v>1</v>
      </c>
      <c r="C6" s="124" t="s">
        <v>2</v>
      </c>
      <c r="D6" s="111" t="s">
        <v>119</v>
      </c>
      <c r="E6" s="126" t="s">
        <v>118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15" ht="27.75" customHeight="1">
      <c r="A7" s="131"/>
      <c r="B7" s="123"/>
      <c r="C7" s="125"/>
      <c r="D7" s="112"/>
      <c r="E7" s="5">
        <v>2008</v>
      </c>
      <c r="F7" s="6">
        <v>2009</v>
      </c>
      <c r="G7" s="6">
        <v>2010</v>
      </c>
      <c r="H7" s="6">
        <v>2011</v>
      </c>
      <c r="I7" s="7">
        <v>2012</v>
      </c>
      <c r="J7" s="6">
        <v>2013</v>
      </c>
      <c r="K7" s="6">
        <v>2014</v>
      </c>
      <c r="L7" s="6">
        <v>2015</v>
      </c>
      <c r="M7" s="6">
        <v>2016</v>
      </c>
      <c r="N7" s="6">
        <v>2017</v>
      </c>
      <c r="O7" s="6">
        <v>2018</v>
      </c>
    </row>
    <row r="8" spans="1:15" ht="12.75">
      <c r="A8" s="8" t="s">
        <v>4</v>
      </c>
      <c r="B8" s="9" t="s">
        <v>4</v>
      </c>
      <c r="C8" s="10" t="s">
        <v>5</v>
      </c>
      <c r="D8" s="105">
        <v>23873256</v>
      </c>
      <c r="E8" s="105">
        <v>27667899</v>
      </c>
      <c r="F8" s="105">
        <v>30826146</v>
      </c>
      <c r="G8" s="105">
        <v>23800000</v>
      </c>
      <c r="H8" s="105">
        <v>23900000</v>
      </c>
      <c r="I8" s="106">
        <v>24000000</v>
      </c>
      <c r="J8" s="107">
        <v>24000000</v>
      </c>
      <c r="K8" s="108">
        <v>24500000</v>
      </c>
      <c r="L8" s="108">
        <v>24500000</v>
      </c>
      <c r="M8" s="109">
        <v>24500000</v>
      </c>
      <c r="N8" s="110">
        <v>24500000</v>
      </c>
      <c r="O8" s="110">
        <v>24500000</v>
      </c>
    </row>
    <row r="9" spans="1:15" ht="12.75">
      <c r="A9" s="8" t="s">
        <v>6</v>
      </c>
      <c r="B9" s="9" t="s">
        <v>6</v>
      </c>
      <c r="C9" s="10" t="s">
        <v>7</v>
      </c>
      <c r="D9" s="11">
        <v>25989675</v>
      </c>
      <c r="E9" s="11">
        <v>28372384</v>
      </c>
      <c r="F9" s="11">
        <v>33199493</v>
      </c>
      <c r="G9" s="11">
        <v>23500000</v>
      </c>
      <c r="H9" s="11">
        <v>22180000</v>
      </c>
      <c r="I9" s="11">
        <v>22295000</v>
      </c>
      <c r="J9" s="11">
        <v>22700000</v>
      </c>
      <c r="K9" s="11">
        <v>23200000</v>
      </c>
      <c r="L9" s="11">
        <v>23900000</v>
      </c>
      <c r="M9" s="11">
        <v>23900000</v>
      </c>
      <c r="N9" s="101">
        <v>24020000</v>
      </c>
      <c r="O9" s="101">
        <v>24500000</v>
      </c>
    </row>
    <row r="10" spans="1:15" ht="12.75">
      <c r="A10" s="12"/>
      <c r="B10" s="13"/>
      <c r="C10" s="14" t="s">
        <v>8</v>
      </c>
      <c r="D10" s="15" t="s">
        <v>9</v>
      </c>
      <c r="E10" s="15" t="s">
        <v>9</v>
      </c>
      <c r="F10" s="15" t="s">
        <v>9</v>
      </c>
      <c r="G10" s="15" t="s">
        <v>9</v>
      </c>
      <c r="H10" s="15" t="s">
        <v>9</v>
      </c>
      <c r="I10" s="15" t="s">
        <v>9</v>
      </c>
      <c r="J10" s="15" t="s">
        <v>9</v>
      </c>
      <c r="K10" s="15" t="s">
        <v>9</v>
      </c>
      <c r="L10" s="15" t="s">
        <v>9</v>
      </c>
      <c r="M10" s="15" t="s">
        <v>9</v>
      </c>
      <c r="N10" s="102" t="s">
        <v>9</v>
      </c>
      <c r="O10" s="102" t="s">
        <v>9</v>
      </c>
    </row>
    <row r="11" spans="1:15" ht="12.75">
      <c r="A11" s="12" t="s">
        <v>10</v>
      </c>
      <c r="B11" s="13" t="s">
        <v>10</v>
      </c>
      <c r="C11" s="14" t="s">
        <v>11</v>
      </c>
      <c r="D11" s="16">
        <v>22055197</v>
      </c>
      <c r="E11" s="16">
        <v>23836992</v>
      </c>
      <c r="F11" s="16">
        <v>25302693</v>
      </c>
      <c r="G11" s="16">
        <v>20000000</v>
      </c>
      <c r="H11" s="16">
        <v>20180000</v>
      </c>
      <c r="I11" s="17">
        <v>20295000</v>
      </c>
      <c r="J11" s="18">
        <v>20900000</v>
      </c>
      <c r="K11" s="19">
        <v>20700000</v>
      </c>
      <c r="L11" s="19">
        <v>21900000</v>
      </c>
      <c r="M11" s="19">
        <v>21750000</v>
      </c>
      <c r="N11" s="103">
        <v>21400000</v>
      </c>
      <c r="O11" s="103">
        <v>21600000</v>
      </c>
    </row>
    <row r="12" spans="1:15" ht="12.75">
      <c r="A12" s="12" t="s">
        <v>12</v>
      </c>
      <c r="B12" s="13" t="s">
        <v>12</v>
      </c>
      <c r="C12" s="14" t="s">
        <v>13</v>
      </c>
      <c r="D12" s="16">
        <v>5806587</v>
      </c>
      <c r="E12" s="16">
        <v>4535392</v>
      </c>
      <c r="F12" s="16">
        <v>7896800</v>
      </c>
      <c r="G12" s="16">
        <v>3500000</v>
      </c>
      <c r="H12" s="16">
        <v>2000000</v>
      </c>
      <c r="I12" s="17">
        <v>2000000</v>
      </c>
      <c r="J12" s="18">
        <v>1800000</v>
      </c>
      <c r="K12" s="19">
        <v>2000000</v>
      </c>
      <c r="L12" s="19">
        <v>2000000</v>
      </c>
      <c r="M12" s="19">
        <v>2150000</v>
      </c>
      <c r="N12" s="103">
        <v>2600000</v>
      </c>
      <c r="O12" s="103">
        <v>2400000</v>
      </c>
    </row>
    <row r="13" spans="1:15" ht="12.75">
      <c r="A13" s="12" t="s">
        <v>14</v>
      </c>
      <c r="B13" s="9" t="s">
        <v>14</v>
      </c>
      <c r="C13" s="20" t="s">
        <v>15</v>
      </c>
      <c r="D13" s="11">
        <f aca="true" t="shared" si="0" ref="D13:O13">D8-D9</f>
        <v>-2116419</v>
      </c>
      <c r="E13" s="11">
        <f t="shared" si="0"/>
        <v>-704485</v>
      </c>
      <c r="F13" s="11">
        <f t="shared" si="0"/>
        <v>-2373347</v>
      </c>
      <c r="G13" s="11">
        <f t="shared" si="0"/>
        <v>300000</v>
      </c>
      <c r="H13" s="11">
        <f t="shared" si="0"/>
        <v>1720000</v>
      </c>
      <c r="I13" s="11">
        <f t="shared" si="0"/>
        <v>1705000</v>
      </c>
      <c r="J13" s="11">
        <f t="shared" si="0"/>
        <v>1300000</v>
      </c>
      <c r="K13" s="11">
        <f t="shared" si="0"/>
        <v>1300000</v>
      </c>
      <c r="L13" s="11">
        <f t="shared" si="0"/>
        <v>600000</v>
      </c>
      <c r="M13" s="11">
        <f t="shared" si="0"/>
        <v>600000</v>
      </c>
      <c r="N13" s="101">
        <f t="shared" si="0"/>
        <v>480000</v>
      </c>
      <c r="O13" s="101">
        <f t="shared" si="0"/>
        <v>0</v>
      </c>
    </row>
    <row r="14" spans="1:15" ht="12.75">
      <c r="A14" s="12" t="s">
        <v>16</v>
      </c>
      <c r="B14" s="9" t="s">
        <v>16</v>
      </c>
      <c r="C14" s="10" t="s">
        <v>17</v>
      </c>
      <c r="D14" s="11">
        <f aca="true" t="shared" si="1" ref="D14:O14">D15-D32</f>
        <v>2111250</v>
      </c>
      <c r="E14" s="11">
        <f t="shared" si="1"/>
        <v>704485</v>
      </c>
      <c r="F14" s="11">
        <f t="shared" si="1"/>
        <v>2373347</v>
      </c>
      <c r="G14" s="11">
        <f t="shared" si="1"/>
        <v>-300000</v>
      </c>
      <c r="H14" s="11">
        <f t="shared" si="1"/>
        <v>-1720000</v>
      </c>
      <c r="I14" s="11">
        <f t="shared" si="1"/>
        <v>-1705000</v>
      </c>
      <c r="J14" s="11">
        <f t="shared" si="1"/>
        <v>-1300000</v>
      </c>
      <c r="K14" s="11">
        <f t="shared" si="1"/>
        <v>-1300000</v>
      </c>
      <c r="L14" s="11">
        <f t="shared" si="1"/>
        <v>-600000</v>
      </c>
      <c r="M14" s="11">
        <f t="shared" si="1"/>
        <v>-600000</v>
      </c>
      <c r="N14" s="101">
        <f t="shared" si="1"/>
        <v>-480000</v>
      </c>
      <c r="O14" s="101">
        <f t="shared" si="1"/>
        <v>0</v>
      </c>
    </row>
    <row r="15" spans="1:15" ht="12.75">
      <c r="A15" s="12" t="s">
        <v>18</v>
      </c>
      <c r="B15" s="9" t="s">
        <v>18</v>
      </c>
      <c r="C15" s="10" t="s">
        <v>19</v>
      </c>
      <c r="D15" s="11">
        <f aca="true" t="shared" si="2" ref="D15:O15">D16+D19+D20+D22+D24+D29+D30</f>
        <v>3500000</v>
      </c>
      <c r="E15" s="11">
        <f t="shared" si="2"/>
        <v>2099485</v>
      </c>
      <c r="F15" s="11">
        <f t="shared" si="2"/>
        <v>4093347</v>
      </c>
      <c r="G15" s="11">
        <f t="shared" si="2"/>
        <v>1420000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01">
        <f t="shared" si="2"/>
        <v>0</v>
      </c>
      <c r="O15" s="101">
        <f t="shared" si="2"/>
        <v>0</v>
      </c>
    </row>
    <row r="16" spans="1:15" ht="12.75">
      <c r="A16" s="12" t="s">
        <v>20</v>
      </c>
      <c r="B16" s="13" t="s">
        <v>20</v>
      </c>
      <c r="C16" s="14" t="s">
        <v>21</v>
      </c>
      <c r="D16" s="21">
        <v>3500000</v>
      </c>
      <c r="E16" s="21">
        <v>0</v>
      </c>
      <c r="F16" s="16">
        <v>2000000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15" ht="46.5" customHeight="1">
      <c r="A17" s="12"/>
      <c r="B17" s="22" t="s">
        <v>22</v>
      </c>
      <c r="C17" s="23" t="s">
        <v>23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</row>
    <row r="18" spans="1:15" ht="54.75" customHeight="1">
      <c r="A18" s="12" t="s">
        <v>22</v>
      </c>
      <c r="B18" s="13" t="s">
        <v>24</v>
      </c>
      <c r="C18" s="25" t="s">
        <v>25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</row>
    <row r="19" spans="1:15" ht="12.75" customHeight="1">
      <c r="A19" s="12" t="s">
        <v>24</v>
      </c>
      <c r="B19" s="13" t="s">
        <v>26</v>
      </c>
      <c r="C19" s="27" t="s">
        <v>27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</row>
    <row r="20" spans="1:15" s="3" customFormat="1" ht="24.75" customHeight="1">
      <c r="A20" s="28" t="s">
        <v>26</v>
      </c>
      <c r="B20" s="29" t="s">
        <v>28</v>
      </c>
      <c r="C20" s="27" t="s">
        <v>29</v>
      </c>
      <c r="D20" s="26">
        <v>0</v>
      </c>
      <c r="E20" s="26">
        <v>0</v>
      </c>
      <c r="F20" s="26">
        <v>2093347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</row>
    <row r="21" spans="1:15" s="3" customFormat="1" ht="15" customHeight="1">
      <c r="A21" s="28"/>
      <c r="B21" s="29" t="s">
        <v>30</v>
      </c>
      <c r="C21" s="25" t="s">
        <v>31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</row>
    <row r="22" spans="1:15" ht="12.75">
      <c r="A22" s="12" t="s">
        <v>28</v>
      </c>
      <c r="B22" s="13">
        <v>14</v>
      </c>
      <c r="C22" s="14" t="s">
        <v>32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</row>
    <row r="23" spans="1:15" ht="56.25">
      <c r="A23" s="12"/>
      <c r="B23" s="13" t="s">
        <v>33</v>
      </c>
      <c r="C23" s="30" t="s">
        <v>34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</row>
    <row r="24" spans="1:15" ht="12.75">
      <c r="A24" s="12" t="s">
        <v>30</v>
      </c>
      <c r="B24" s="13" t="s">
        <v>35</v>
      </c>
      <c r="C24" s="14" t="s">
        <v>36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</row>
    <row r="25" spans="1:15" ht="45" customHeight="1">
      <c r="A25" s="12"/>
      <c r="B25" s="13" t="s">
        <v>37</v>
      </c>
      <c r="C25" s="31" t="s">
        <v>38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</row>
    <row r="26" spans="1:13" s="38" customFormat="1" ht="42.75" customHeight="1">
      <c r="A26" s="32"/>
      <c r="B26" s="33"/>
      <c r="C26" s="34"/>
      <c r="D26" s="35"/>
      <c r="E26" s="35"/>
      <c r="F26" s="35"/>
      <c r="G26" s="36"/>
      <c r="H26" s="35"/>
      <c r="I26" s="35"/>
      <c r="J26" s="35"/>
      <c r="K26" s="35">
        <v>2</v>
      </c>
      <c r="L26" s="35"/>
      <c r="M26" s="37"/>
    </row>
    <row r="27" spans="1:15" ht="12.75">
      <c r="A27" s="39"/>
      <c r="B27" s="122" t="s">
        <v>1</v>
      </c>
      <c r="C27" s="128" t="s">
        <v>2</v>
      </c>
      <c r="D27" s="111" t="s">
        <v>120</v>
      </c>
      <c r="E27" s="126" t="s">
        <v>3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</row>
    <row r="28" spans="1:15" ht="26.25" customHeight="1">
      <c r="A28" s="12"/>
      <c r="B28" s="123"/>
      <c r="C28" s="128"/>
      <c r="D28" s="112"/>
      <c r="E28" s="5">
        <v>2008</v>
      </c>
      <c r="F28" s="6">
        <v>2009</v>
      </c>
      <c r="G28" s="6">
        <v>2010</v>
      </c>
      <c r="H28" s="6">
        <v>2011</v>
      </c>
      <c r="I28" s="7">
        <v>2012</v>
      </c>
      <c r="J28" s="6">
        <v>2013</v>
      </c>
      <c r="K28" s="6">
        <v>2014</v>
      </c>
      <c r="L28" s="6">
        <v>2015</v>
      </c>
      <c r="M28" s="6">
        <v>2016</v>
      </c>
      <c r="N28" s="6">
        <v>2017</v>
      </c>
      <c r="O28" s="6">
        <v>2018</v>
      </c>
    </row>
    <row r="29" spans="1:15" ht="12.75">
      <c r="A29" s="12" t="s">
        <v>39</v>
      </c>
      <c r="B29" s="13" t="s">
        <v>40</v>
      </c>
      <c r="C29" s="14" t="s">
        <v>41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7"/>
      <c r="O29" s="17"/>
    </row>
    <row r="30" spans="1:15" ht="12.75" customHeight="1">
      <c r="A30" s="12" t="s">
        <v>33</v>
      </c>
      <c r="B30" s="13" t="s">
        <v>42</v>
      </c>
      <c r="C30" s="14" t="s">
        <v>43</v>
      </c>
      <c r="D30" s="16">
        <v>0</v>
      </c>
      <c r="E30" s="16">
        <v>2099485</v>
      </c>
      <c r="F30" s="16">
        <v>0</v>
      </c>
      <c r="G30" s="16">
        <v>1420000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7"/>
      <c r="O30" s="17"/>
    </row>
    <row r="31" spans="1:15" ht="12.75" customHeight="1">
      <c r="A31" s="12"/>
      <c r="B31" s="13" t="s">
        <v>44</v>
      </c>
      <c r="C31" s="40" t="s">
        <v>45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7"/>
      <c r="O31" s="17"/>
    </row>
    <row r="32" spans="1:15" ht="12.75" customHeight="1">
      <c r="A32" s="41" t="s">
        <v>35</v>
      </c>
      <c r="B32" s="9" t="s">
        <v>46</v>
      </c>
      <c r="C32" s="42" t="s">
        <v>47</v>
      </c>
      <c r="D32" s="11">
        <f aca="true" t="shared" si="3" ref="D32:O32">D33+D36+D37+D38+D40+D42</f>
        <v>1388750</v>
      </c>
      <c r="E32" s="11">
        <f t="shared" si="3"/>
        <v>1395000</v>
      </c>
      <c r="F32" s="11">
        <f t="shared" si="3"/>
        <v>1720000</v>
      </c>
      <c r="G32" s="11">
        <f t="shared" si="3"/>
        <v>1720000</v>
      </c>
      <c r="H32" s="11">
        <f t="shared" si="3"/>
        <v>1720000</v>
      </c>
      <c r="I32" s="11">
        <f t="shared" si="3"/>
        <v>1705000</v>
      </c>
      <c r="J32" s="11">
        <f t="shared" si="3"/>
        <v>1300000</v>
      </c>
      <c r="K32" s="11">
        <f t="shared" si="3"/>
        <v>1300000</v>
      </c>
      <c r="L32" s="11">
        <f t="shared" si="3"/>
        <v>600000</v>
      </c>
      <c r="M32" s="11">
        <f t="shared" si="3"/>
        <v>600000</v>
      </c>
      <c r="N32" s="78">
        <f t="shared" si="3"/>
        <v>480000</v>
      </c>
      <c r="O32" s="78">
        <f t="shared" si="3"/>
        <v>0</v>
      </c>
    </row>
    <row r="33" spans="1:15" ht="24.75" customHeight="1">
      <c r="A33" s="41" t="s">
        <v>37</v>
      </c>
      <c r="B33" s="13" t="s">
        <v>48</v>
      </c>
      <c r="C33" s="43" t="s">
        <v>49</v>
      </c>
      <c r="D33" s="44">
        <v>888750</v>
      </c>
      <c r="E33" s="44">
        <v>795000</v>
      </c>
      <c r="F33" s="26">
        <v>820000</v>
      </c>
      <c r="G33" s="26">
        <v>1020000</v>
      </c>
      <c r="H33" s="26">
        <v>1020000</v>
      </c>
      <c r="I33" s="26">
        <v>1005000</v>
      </c>
      <c r="J33" s="45">
        <v>600000</v>
      </c>
      <c r="K33" s="26">
        <v>600000</v>
      </c>
      <c r="L33" s="26">
        <v>600000</v>
      </c>
      <c r="M33" s="26">
        <v>600000</v>
      </c>
      <c r="N33" s="17">
        <v>480000</v>
      </c>
      <c r="O33" s="17">
        <v>0</v>
      </c>
    </row>
    <row r="34" spans="1:15" ht="57" customHeight="1">
      <c r="A34" s="41"/>
      <c r="B34" s="22" t="s">
        <v>50</v>
      </c>
      <c r="C34" s="30" t="s">
        <v>51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</row>
    <row r="35" spans="1:15" ht="54.75" customHeight="1">
      <c r="A35" s="41"/>
      <c r="B35" s="22" t="s">
        <v>52</v>
      </c>
      <c r="C35" s="25" t="s">
        <v>53</v>
      </c>
      <c r="D35" s="24">
        <v>0</v>
      </c>
      <c r="E35" s="17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</row>
    <row r="36" spans="1:15" ht="12.75">
      <c r="A36" s="41" t="s">
        <v>42</v>
      </c>
      <c r="B36" s="13" t="s">
        <v>54</v>
      </c>
      <c r="C36" s="46" t="s">
        <v>55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1:15" ht="12.75">
      <c r="A37" s="41"/>
      <c r="B37" s="22" t="s">
        <v>56</v>
      </c>
      <c r="C37" s="47" t="s">
        <v>57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</row>
    <row r="38" spans="1:15" ht="24.75" customHeight="1">
      <c r="A38" s="41" t="s">
        <v>44</v>
      </c>
      <c r="B38" s="13" t="s">
        <v>58</v>
      </c>
      <c r="C38" s="43" t="s">
        <v>59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</row>
    <row r="39" spans="1:15" ht="43.5" customHeight="1">
      <c r="A39" s="41"/>
      <c r="B39" s="13" t="s">
        <v>60</v>
      </c>
      <c r="C39" s="30" t="s">
        <v>61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</row>
    <row r="40" spans="1:15" ht="24.75" customHeight="1">
      <c r="A40" s="41" t="s">
        <v>46</v>
      </c>
      <c r="B40" s="13" t="s">
        <v>62</v>
      </c>
      <c r="C40" s="43" t="s">
        <v>63</v>
      </c>
      <c r="D40" s="26">
        <v>500000</v>
      </c>
      <c r="E40" s="26">
        <v>600000</v>
      </c>
      <c r="F40" s="26">
        <v>900000</v>
      </c>
      <c r="G40" s="26">
        <v>700000</v>
      </c>
      <c r="H40" s="26">
        <v>700000</v>
      </c>
      <c r="I40" s="26">
        <v>700000</v>
      </c>
      <c r="J40" s="26">
        <v>700000</v>
      </c>
      <c r="K40" s="26">
        <v>700000</v>
      </c>
      <c r="L40" s="26">
        <v>0</v>
      </c>
      <c r="M40" s="26">
        <v>0</v>
      </c>
      <c r="N40" s="17">
        <v>0</v>
      </c>
      <c r="O40" s="17">
        <v>0</v>
      </c>
    </row>
    <row r="41" spans="1:15" ht="56.25">
      <c r="A41" s="41"/>
      <c r="B41" s="22" t="s">
        <v>64</v>
      </c>
      <c r="C41" s="30" t="s">
        <v>65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17">
        <v>0</v>
      </c>
      <c r="O41" s="17">
        <v>0</v>
      </c>
    </row>
    <row r="42" spans="1:15" ht="12.75">
      <c r="A42" s="41" t="s">
        <v>48</v>
      </c>
      <c r="B42" s="13" t="s">
        <v>66</v>
      </c>
      <c r="C42" s="46" t="s">
        <v>67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26">
        <v>0</v>
      </c>
      <c r="O42" s="26">
        <v>0</v>
      </c>
    </row>
    <row r="43" spans="1:15" s="3" customFormat="1" ht="14.25" customHeight="1" thickBot="1">
      <c r="A43" s="48" t="s">
        <v>50</v>
      </c>
      <c r="B43" s="49" t="s">
        <v>68</v>
      </c>
      <c r="C43" s="50" t="s">
        <v>69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26">
        <v>0</v>
      </c>
      <c r="O43" s="26">
        <v>0</v>
      </c>
    </row>
    <row r="44" spans="1:15" ht="12.75">
      <c r="A44" s="52" t="s">
        <v>52</v>
      </c>
      <c r="B44" s="9" t="s">
        <v>70</v>
      </c>
      <c r="C44" s="53" t="s">
        <v>71</v>
      </c>
      <c r="D44" s="11">
        <f aca="true" t="shared" si="4" ref="D44:O44">D45+D46+D47+D48+D52+D55</f>
        <v>10549969</v>
      </c>
      <c r="E44" s="11">
        <f t="shared" si="4"/>
        <v>9145000</v>
      </c>
      <c r="F44" s="11">
        <f t="shared" si="4"/>
        <v>9425000</v>
      </c>
      <c r="G44" s="11">
        <f t="shared" si="4"/>
        <v>7705000</v>
      </c>
      <c r="H44" s="11">
        <f t="shared" si="4"/>
        <v>5985000</v>
      </c>
      <c r="I44" s="11">
        <f t="shared" si="4"/>
        <v>4280000</v>
      </c>
      <c r="J44" s="11">
        <f t="shared" si="4"/>
        <v>2980000</v>
      </c>
      <c r="K44" s="11">
        <f t="shared" si="4"/>
        <v>1680000</v>
      </c>
      <c r="L44" s="11">
        <f t="shared" si="4"/>
        <v>1080000</v>
      </c>
      <c r="M44" s="11">
        <f t="shared" si="4"/>
        <v>480000</v>
      </c>
      <c r="N44" s="78">
        <f t="shared" si="4"/>
        <v>0</v>
      </c>
      <c r="O44" s="78">
        <f t="shared" si="4"/>
        <v>0</v>
      </c>
    </row>
    <row r="45" spans="1:15" ht="12.75">
      <c r="A45" s="52" t="s">
        <v>54</v>
      </c>
      <c r="B45" s="13" t="s">
        <v>72</v>
      </c>
      <c r="C45" s="54" t="s">
        <v>73</v>
      </c>
      <c r="D45" s="55">
        <v>5000000</v>
      </c>
      <c r="E45" s="55">
        <f aca="true" t="shared" si="5" ref="E45:O45">(D45+E24)-E40</f>
        <v>4400000</v>
      </c>
      <c r="F45" s="55">
        <f t="shared" si="5"/>
        <v>3500000</v>
      </c>
      <c r="G45" s="55">
        <f t="shared" si="5"/>
        <v>2800000</v>
      </c>
      <c r="H45" s="55">
        <f t="shared" si="5"/>
        <v>2100000</v>
      </c>
      <c r="I45" s="55">
        <f t="shared" si="5"/>
        <v>1400000</v>
      </c>
      <c r="J45" s="55">
        <f t="shared" si="5"/>
        <v>700000</v>
      </c>
      <c r="K45" s="55">
        <f t="shared" si="5"/>
        <v>0</v>
      </c>
      <c r="L45" s="55">
        <f t="shared" si="5"/>
        <v>0</v>
      </c>
      <c r="M45" s="55">
        <f t="shared" si="5"/>
        <v>0</v>
      </c>
      <c r="N45" s="69">
        <f t="shared" si="5"/>
        <v>0</v>
      </c>
      <c r="O45" s="69">
        <f t="shared" si="5"/>
        <v>0</v>
      </c>
    </row>
    <row r="46" spans="1:15" ht="12.75">
      <c r="A46" s="52" t="s">
        <v>56</v>
      </c>
      <c r="B46" s="13" t="s">
        <v>74</v>
      </c>
      <c r="C46" s="54" t="s">
        <v>75</v>
      </c>
      <c r="D46" s="55">
        <v>5540000</v>
      </c>
      <c r="E46" s="55">
        <f aca="true" t="shared" si="6" ref="E46:O46">(D46+E16)-E33</f>
        <v>4745000</v>
      </c>
      <c r="F46" s="55">
        <f t="shared" si="6"/>
        <v>5925000</v>
      </c>
      <c r="G46" s="55">
        <f t="shared" si="6"/>
        <v>4905000</v>
      </c>
      <c r="H46" s="55">
        <f t="shared" si="6"/>
        <v>3885000</v>
      </c>
      <c r="I46" s="55">
        <f t="shared" si="6"/>
        <v>2880000</v>
      </c>
      <c r="J46" s="55">
        <f t="shared" si="6"/>
        <v>2280000</v>
      </c>
      <c r="K46" s="55">
        <f t="shared" si="6"/>
        <v>1680000</v>
      </c>
      <c r="L46" s="55">
        <f t="shared" si="6"/>
        <v>1080000</v>
      </c>
      <c r="M46" s="55">
        <f t="shared" si="6"/>
        <v>480000</v>
      </c>
      <c r="N46" s="69">
        <f t="shared" si="6"/>
        <v>0</v>
      </c>
      <c r="O46" s="69">
        <f t="shared" si="6"/>
        <v>0</v>
      </c>
    </row>
    <row r="47" spans="1:15" ht="12.75">
      <c r="A47" s="52" t="s">
        <v>58</v>
      </c>
      <c r="B47" s="13" t="s">
        <v>76</v>
      </c>
      <c r="C47" s="54" t="s">
        <v>77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</row>
    <row r="48" spans="1:15" ht="14.25">
      <c r="A48" s="56"/>
      <c r="B48" s="13" t="s">
        <v>78</v>
      </c>
      <c r="C48" s="54" t="s">
        <v>79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3" s="58" customFormat="1" ht="51" customHeight="1">
      <c r="A49" s="57"/>
      <c r="B49" s="129" t="s">
        <v>116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</row>
    <row r="50" spans="1:15" s="3" customFormat="1" ht="14.25" customHeight="1">
      <c r="A50" s="59"/>
      <c r="B50" s="122" t="s">
        <v>1</v>
      </c>
      <c r="C50" s="128" t="s">
        <v>2</v>
      </c>
      <c r="D50" s="111" t="s">
        <v>120</v>
      </c>
      <c r="E50" s="126" t="s">
        <v>3</v>
      </c>
      <c r="F50" s="127"/>
      <c r="G50" s="127"/>
      <c r="H50" s="127"/>
      <c r="I50" s="127"/>
      <c r="J50" s="127"/>
      <c r="K50" s="127"/>
      <c r="L50" s="127"/>
      <c r="M50" s="127"/>
      <c r="N50" s="127"/>
      <c r="O50" s="127"/>
    </row>
    <row r="51" spans="1:15" s="3" customFormat="1" ht="27" customHeight="1">
      <c r="A51" s="60"/>
      <c r="B51" s="123"/>
      <c r="C51" s="128"/>
      <c r="D51" s="112"/>
      <c r="E51" s="5">
        <v>2008</v>
      </c>
      <c r="F51" s="6">
        <v>2009</v>
      </c>
      <c r="G51" s="6">
        <v>2010</v>
      </c>
      <c r="H51" s="6">
        <v>2011</v>
      </c>
      <c r="I51" s="7">
        <v>2012</v>
      </c>
      <c r="J51" s="6">
        <v>2013</v>
      </c>
      <c r="K51" s="6">
        <v>2014</v>
      </c>
      <c r="L51" s="6">
        <v>2015</v>
      </c>
      <c r="M51" s="6">
        <v>2016</v>
      </c>
      <c r="N51" s="6">
        <v>2017</v>
      </c>
      <c r="O51" s="6">
        <v>2018</v>
      </c>
    </row>
    <row r="52" spans="1:15" s="65" customFormat="1" ht="14.25" customHeight="1">
      <c r="A52" s="61"/>
      <c r="B52" s="62" t="s">
        <v>80</v>
      </c>
      <c r="C52" s="63" t="s">
        <v>81</v>
      </c>
      <c r="D52" s="64">
        <f aca="true" t="shared" si="7" ref="D52:O52">D53+D54</f>
        <v>9969</v>
      </c>
      <c r="E52" s="64">
        <f t="shared" si="7"/>
        <v>0</v>
      </c>
      <c r="F52" s="64">
        <f t="shared" si="7"/>
        <v>0</v>
      </c>
      <c r="G52" s="64">
        <f t="shared" si="7"/>
        <v>0</v>
      </c>
      <c r="H52" s="64">
        <f t="shared" si="7"/>
        <v>0</v>
      </c>
      <c r="I52" s="64">
        <f t="shared" si="7"/>
        <v>0</v>
      </c>
      <c r="J52" s="64">
        <f t="shared" si="7"/>
        <v>0</v>
      </c>
      <c r="K52" s="64">
        <f t="shared" si="7"/>
        <v>0</v>
      </c>
      <c r="L52" s="64">
        <f t="shared" si="7"/>
        <v>0</v>
      </c>
      <c r="M52" s="64">
        <f t="shared" si="7"/>
        <v>0</v>
      </c>
      <c r="N52" s="64">
        <f t="shared" si="7"/>
        <v>0</v>
      </c>
      <c r="O52" s="64">
        <f t="shared" si="7"/>
        <v>0</v>
      </c>
    </row>
    <row r="53" spans="1:15" s="3" customFormat="1" ht="33.75" customHeight="1">
      <c r="A53" s="60"/>
      <c r="B53" s="13" t="s">
        <v>82</v>
      </c>
      <c r="C53" s="66" t="s">
        <v>83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</row>
    <row r="54" spans="1:15" s="3" customFormat="1" ht="33" customHeight="1">
      <c r="A54" s="60"/>
      <c r="B54" s="13" t="s">
        <v>84</v>
      </c>
      <c r="C54" s="67" t="s">
        <v>85</v>
      </c>
      <c r="D54" s="17">
        <v>9969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</row>
    <row r="55" spans="1:15" ht="40.5" customHeight="1">
      <c r="A55" s="116" t="s">
        <v>70</v>
      </c>
      <c r="B55" s="119" t="s">
        <v>86</v>
      </c>
      <c r="C55" s="68" t="s">
        <v>87</v>
      </c>
      <c r="D55" s="69">
        <f aca="true" t="shared" si="8" ref="D55:O55">D56+D57+D58</f>
        <v>0</v>
      </c>
      <c r="E55" s="69">
        <f t="shared" si="8"/>
        <v>0</v>
      </c>
      <c r="F55" s="69">
        <f t="shared" si="8"/>
        <v>0</v>
      </c>
      <c r="G55" s="69">
        <f t="shared" si="8"/>
        <v>0</v>
      </c>
      <c r="H55" s="69">
        <f t="shared" si="8"/>
        <v>0</v>
      </c>
      <c r="I55" s="69">
        <f t="shared" si="8"/>
        <v>0</v>
      </c>
      <c r="J55" s="69">
        <f t="shared" si="8"/>
        <v>0</v>
      </c>
      <c r="K55" s="69">
        <f t="shared" si="8"/>
        <v>0</v>
      </c>
      <c r="L55" s="69">
        <f t="shared" si="8"/>
        <v>0</v>
      </c>
      <c r="M55" s="69">
        <f t="shared" si="8"/>
        <v>0</v>
      </c>
      <c r="N55" s="69">
        <f t="shared" si="8"/>
        <v>0</v>
      </c>
      <c r="O55" s="69">
        <f t="shared" si="8"/>
        <v>0</v>
      </c>
    </row>
    <row r="56" spans="1:15" s="3" customFormat="1" ht="15" customHeight="1">
      <c r="A56" s="117"/>
      <c r="B56" s="120"/>
      <c r="C56" s="70" t="s">
        <v>88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</row>
    <row r="57" spans="1:15" ht="13.5" customHeight="1">
      <c r="A57" s="117"/>
      <c r="B57" s="120"/>
      <c r="C57" s="71" t="s">
        <v>89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1:15" ht="12.75" customHeight="1">
      <c r="A58" s="118"/>
      <c r="B58" s="121"/>
      <c r="C58" s="71" t="s">
        <v>90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</row>
    <row r="59" spans="1:15" ht="37.5" customHeight="1">
      <c r="A59" s="72"/>
      <c r="B59" s="9" t="s">
        <v>91</v>
      </c>
      <c r="C59" s="73" t="s">
        <v>92</v>
      </c>
      <c r="D59" s="74">
        <f aca="true" t="shared" si="9" ref="D59:O59">D44/D8*100</f>
        <v>44.1915799001192</v>
      </c>
      <c r="E59" s="74">
        <f t="shared" si="9"/>
        <v>33.052744626543564</v>
      </c>
      <c r="F59" s="74">
        <f t="shared" si="9"/>
        <v>30.574694611515824</v>
      </c>
      <c r="G59" s="74">
        <f t="shared" si="9"/>
        <v>32.37394957983194</v>
      </c>
      <c r="H59" s="74">
        <f t="shared" si="9"/>
        <v>25.0418410041841</v>
      </c>
      <c r="I59" s="74">
        <f t="shared" si="9"/>
        <v>17.833333333333336</v>
      </c>
      <c r="J59" s="74">
        <f t="shared" si="9"/>
        <v>12.416666666666666</v>
      </c>
      <c r="K59" s="74">
        <f t="shared" si="9"/>
        <v>6.857142857142858</v>
      </c>
      <c r="L59" s="74">
        <f t="shared" si="9"/>
        <v>4.408163265306123</v>
      </c>
      <c r="M59" s="74">
        <f t="shared" si="9"/>
        <v>1.9591836734693877</v>
      </c>
      <c r="N59" s="76">
        <f t="shared" si="9"/>
        <v>0</v>
      </c>
      <c r="O59" s="76">
        <f t="shared" si="9"/>
        <v>0</v>
      </c>
    </row>
    <row r="60" spans="1:15" ht="37.5" customHeight="1">
      <c r="A60" s="75" t="s">
        <v>72</v>
      </c>
      <c r="B60" s="9" t="s">
        <v>93</v>
      </c>
      <c r="C60" s="73" t="s">
        <v>94</v>
      </c>
      <c r="D60" s="76">
        <f aca="true" t="shared" si="10" ref="D60:O60">(D44-D55)/D8*100</f>
        <v>44.1915799001192</v>
      </c>
      <c r="E60" s="76">
        <f t="shared" si="10"/>
        <v>33.052744626543564</v>
      </c>
      <c r="F60" s="76">
        <f t="shared" si="10"/>
        <v>30.574694611515824</v>
      </c>
      <c r="G60" s="76">
        <f t="shared" si="10"/>
        <v>32.37394957983194</v>
      </c>
      <c r="H60" s="76">
        <f t="shared" si="10"/>
        <v>25.0418410041841</v>
      </c>
      <c r="I60" s="76">
        <f t="shared" si="10"/>
        <v>17.833333333333336</v>
      </c>
      <c r="J60" s="76">
        <f t="shared" si="10"/>
        <v>12.416666666666666</v>
      </c>
      <c r="K60" s="76">
        <f t="shared" si="10"/>
        <v>6.857142857142858</v>
      </c>
      <c r="L60" s="76">
        <f t="shared" si="10"/>
        <v>4.408163265306123</v>
      </c>
      <c r="M60" s="76">
        <f t="shared" si="10"/>
        <v>1.9591836734693877</v>
      </c>
      <c r="N60" s="76">
        <f t="shared" si="10"/>
        <v>0</v>
      </c>
      <c r="O60" s="76">
        <f t="shared" si="10"/>
        <v>0</v>
      </c>
    </row>
    <row r="61" spans="1:15" ht="25.5" customHeight="1">
      <c r="A61" s="75" t="s">
        <v>74</v>
      </c>
      <c r="B61" s="9" t="s">
        <v>95</v>
      </c>
      <c r="C61" s="77" t="s">
        <v>96</v>
      </c>
      <c r="D61" s="78">
        <f>D62+D63+D64+D65+D66</f>
        <v>1525132</v>
      </c>
      <c r="E61" s="78">
        <f>E62+E63+E64+E65+E66</f>
        <v>1826000</v>
      </c>
      <c r="F61" s="78">
        <f>F62+F63+F64+F65</f>
        <v>2474869</v>
      </c>
      <c r="G61" s="78">
        <f aca="true" t="shared" si="11" ref="G61:O61">G62+G63+G64+G65</f>
        <v>2963356</v>
      </c>
      <c r="H61" s="78">
        <f t="shared" si="11"/>
        <v>2983534</v>
      </c>
      <c r="I61" s="78">
        <f t="shared" si="11"/>
        <v>2140951</v>
      </c>
      <c r="J61" s="78">
        <f t="shared" si="11"/>
        <v>1658009</v>
      </c>
      <c r="K61" s="78">
        <f t="shared" si="11"/>
        <v>1657765</v>
      </c>
      <c r="L61" s="78">
        <f t="shared" si="11"/>
        <v>807521</v>
      </c>
      <c r="M61" s="78">
        <f t="shared" si="11"/>
        <v>707277.36</v>
      </c>
      <c r="N61" s="78">
        <f t="shared" si="11"/>
        <v>587016</v>
      </c>
      <c r="O61" s="78">
        <f t="shared" si="11"/>
        <v>4750</v>
      </c>
    </row>
    <row r="62" spans="1:15" ht="12.75">
      <c r="A62" s="75" t="s">
        <v>76</v>
      </c>
      <c r="B62" s="79" t="s">
        <v>97</v>
      </c>
      <c r="C62" s="80" t="s">
        <v>98</v>
      </c>
      <c r="D62" s="16">
        <v>1025132</v>
      </c>
      <c r="E62" s="16">
        <v>1196000</v>
      </c>
      <c r="F62" s="16">
        <v>1220000</v>
      </c>
      <c r="G62" s="16">
        <v>1440000</v>
      </c>
      <c r="H62" s="16">
        <v>1450000</v>
      </c>
      <c r="I62" s="17">
        <v>1405000</v>
      </c>
      <c r="J62" s="18">
        <v>950000</v>
      </c>
      <c r="K62" s="17">
        <v>950000</v>
      </c>
      <c r="L62" s="17">
        <v>800000</v>
      </c>
      <c r="M62" s="17">
        <v>700000</v>
      </c>
      <c r="N62" s="17">
        <v>580000</v>
      </c>
      <c r="O62" s="17">
        <v>0</v>
      </c>
    </row>
    <row r="63" spans="1:15" ht="12.75">
      <c r="A63" s="75" t="s">
        <v>78</v>
      </c>
      <c r="B63" s="79" t="s">
        <v>99</v>
      </c>
      <c r="C63" s="80" t="s">
        <v>100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</row>
    <row r="64" spans="1:15" ht="24.75" customHeight="1">
      <c r="A64" s="75" t="s">
        <v>80</v>
      </c>
      <c r="B64" s="79" t="s">
        <v>101</v>
      </c>
      <c r="C64" s="104" t="s">
        <v>102</v>
      </c>
      <c r="D64" s="17">
        <v>0</v>
      </c>
      <c r="E64" s="17">
        <v>30000</v>
      </c>
      <c r="F64" s="17">
        <v>354869</v>
      </c>
      <c r="G64" s="17">
        <v>823356</v>
      </c>
      <c r="H64" s="17">
        <v>833534</v>
      </c>
      <c r="I64" s="17">
        <v>35951</v>
      </c>
      <c r="J64" s="17">
        <v>8009</v>
      </c>
      <c r="K64" s="17">
        <v>7765</v>
      </c>
      <c r="L64" s="17">
        <v>7521</v>
      </c>
      <c r="M64" s="17">
        <v>7277.36</v>
      </c>
      <c r="N64" s="17">
        <v>7016</v>
      </c>
      <c r="O64" s="17">
        <v>4750</v>
      </c>
    </row>
    <row r="65" spans="1:15" ht="26.25" customHeight="1">
      <c r="A65" s="82" t="s">
        <v>82</v>
      </c>
      <c r="B65" s="13" t="s">
        <v>103</v>
      </c>
      <c r="C65" s="81" t="s">
        <v>104</v>
      </c>
      <c r="D65" s="17">
        <v>500000</v>
      </c>
      <c r="E65" s="17">
        <v>600000</v>
      </c>
      <c r="F65" s="17">
        <v>900000</v>
      </c>
      <c r="G65" s="17">
        <v>700000</v>
      </c>
      <c r="H65" s="17">
        <v>700000</v>
      </c>
      <c r="I65" s="17">
        <v>700000</v>
      </c>
      <c r="J65" s="18">
        <v>700000</v>
      </c>
      <c r="K65" s="18">
        <v>700000</v>
      </c>
      <c r="L65" s="18">
        <v>0</v>
      </c>
      <c r="M65" s="17">
        <v>0</v>
      </c>
      <c r="N65" s="17">
        <v>0</v>
      </c>
      <c r="O65" s="17">
        <v>0</v>
      </c>
    </row>
    <row r="66" spans="1:15" ht="49.5" customHeight="1">
      <c r="A66" s="116" t="s">
        <v>84</v>
      </c>
      <c r="B66" s="119" t="s">
        <v>105</v>
      </c>
      <c r="C66" s="68" t="s">
        <v>106</v>
      </c>
      <c r="D66" s="69">
        <f aca="true" t="shared" si="12" ref="D66:O66">D67+D68+D69</f>
        <v>0</v>
      </c>
      <c r="E66" s="69">
        <v>0</v>
      </c>
      <c r="F66" s="69">
        <f t="shared" si="12"/>
        <v>0</v>
      </c>
      <c r="G66" s="69">
        <f t="shared" si="12"/>
        <v>0</v>
      </c>
      <c r="H66" s="69">
        <f t="shared" si="12"/>
        <v>0</v>
      </c>
      <c r="I66" s="69">
        <f t="shared" si="12"/>
        <v>0</v>
      </c>
      <c r="J66" s="69">
        <f t="shared" si="12"/>
        <v>0</v>
      </c>
      <c r="K66" s="69">
        <f t="shared" si="12"/>
        <v>0</v>
      </c>
      <c r="L66" s="69">
        <f t="shared" si="12"/>
        <v>0</v>
      </c>
      <c r="M66" s="69">
        <f t="shared" si="12"/>
        <v>0</v>
      </c>
      <c r="N66" s="69">
        <f t="shared" si="12"/>
        <v>0</v>
      </c>
      <c r="O66" s="69">
        <f t="shared" si="12"/>
        <v>0</v>
      </c>
    </row>
    <row r="67" spans="1:15" ht="15" customHeight="1">
      <c r="A67" s="117"/>
      <c r="B67" s="120"/>
      <c r="C67" s="83" t="s">
        <v>107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ht="12.75" customHeight="1">
      <c r="A68" s="117"/>
      <c r="B68" s="120"/>
      <c r="C68" s="83" t="s">
        <v>108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</row>
    <row r="69" spans="1:15" ht="13.5" customHeight="1">
      <c r="A69" s="118"/>
      <c r="B69" s="121"/>
      <c r="C69" s="83" t="s">
        <v>109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</row>
    <row r="70" spans="1:13" ht="36" customHeight="1">
      <c r="A70" s="72"/>
      <c r="B70" s="84"/>
      <c r="C70" s="85"/>
      <c r="D70" s="86"/>
      <c r="E70" s="86"/>
      <c r="F70" s="86"/>
      <c r="G70" s="2"/>
      <c r="H70" s="86"/>
      <c r="I70" s="86"/>
      <c r="J70" s="86"/>
      <c r="K70" s="86">
        <v>4</v>
      </c>
      <c r="L70" s="86"/>
      <c r="M70" s="86"/>
    </row>
    <row r="71" spans="1:15" ht="14.25" customHeight="1">
      <c r="A71" s="72"/>
      <c r="B71" s="122" t="s">
        <v>1</v>
      </c>
      <c r="C71" s="124" t="s">
        <v>2</v>
      </c>
      <c r="D71" s="111" t="s">
        <v>120</v>
      </c>
      <c r="E71" s="126" t="s">
        <v>3</v>
      </c>
      <c r="F71" s="127"/>
      <c r="G71" s="127"/>
      <c r="H71" s="127"/>
      <c r="I71" s="127"/>
      <c r="J71" s="127"/>
      <c r="K71" s="127"/>
      <c r="L71" s="127"/>
      <c r="M71" s="127"/>
      <c r="N71" s="127"/>
      <c r="O71" s="127"/>
    </row>
    <row r="72" spans="1:15" ht="28.5" customHeight="1">
      <c r="A72" s="72"/>
      <c r="B72" s="123"/>
      <c r="C72" s="125"/>
      <c r="D72" s="112"/>
      <c r="E72" s="5">
        <v>2008</v>
      </c>
      <c r="F72" s="6">
        <v>2009</v>
      </c>
      <c r="G72" s="6">
        <v>2010</v>
      </c>
      <c r="H72" s="6">
        <v>2011</v>
      </c>
      <c r="I72" s="7">
        <v>2012</v>
      </c>
      <c r="J72" s="6">
        <v>2013</v>
      </c>
      <c r="K72" s="6">
        <v>2014</v>
      </c>
      <c r="L72" s="6">
        <v>2015</v>
      </c>
      <c r="M72" s="6">
        <v>2016</v>
      </c>
      <c r="N72" s="6">
        <v>2017</v>
      </c>
      <c r="O72" s="6">
        <v>2018</v>
      </c>
    </row>
    <row r="73" spans="1:15" s="3" customFormat="1" ht="49.5" customHeight="1">
      <c r="A73" s="87"/>
      <c r="B73" s="6" t="s">
        <v>110</v>
      </c>
      <c r="C73" s="88" t="s">
        <v>111</v>
      </c>
      <c r="D73" s="74">
        <f aca="true" t="shared" si="13" ref="D73:O73">D61/D8*100</f>
        <v>6.388454092730375</v>
      </c>
      <c r="E73" s="74">
        <f t="shared" si="13"/>
        <v>6.599706034780595</v>
      </c>
      <c r="F73" s="74">
        <f t="shared" si="13"/>
        <v>8.028473621061808</v>
      </c>
      <c r="G73" s="74">
        <f t="shared" si="13"/>
        <v>12.4510756302521</v>
      </c>
      <c r="H73" s="74">
        <f t="shared" si="13"/>
        <v>12.483405857740586</v>
      </c>
      <c r="I73" s="74">
        <f t="shared" si="13"/>
        <v>8.920629166666668</v>
      </c>
      <c r="J73" s="74">
        <f t="shared" si="13"/>
        <v>6.908370833333333</v>
      </c>
      <c r="K73" s="74">
        <f t="shared" si="13"/>
        <v>6.76638775510204</v>
      </c>
      <c r="L73" s="74">
        <f t="shared" si="13"/>
        <v>3.296004081632653</v>
      </c>
      <c r="M73" s="74">
        <f t="shared" si="13"/>
        <v>2.886846367346939</v>
      </c>
      <c r="N73" s="74">
        <f t="shared" si="13"/>
        <v>2.3959836734693876</v>
      </c>
      <c r="O73" s="74">
        <f t="shared" si="13"/>
        <v>0.019387755102040816</v>
      </c>
    </row>
    <row r="74" spans="1:15" ht="49.5" customHeight="1">
      <c r="A74" s="75" t="s">
        <v>86</v>
      </c>
      <c r="B74" s="9">
        <v>51</v>
      </c>
      <c r="C74" s="77" t="s">
        <v>112</v>
      </c>
      <c r="D74" s="76">
        <f aca="true" t="shared" si="14" ref="D74:O74">(D61-D66)/D8*100</f>
        <v>6.388454092730375</v>
      </c>
      <c r="E74" s="76">
        <f t="shared" si="14"/>
        <v>6.599706034780595</v>
      </c>
      <c r="F74" s="76">
        <f t="shared" si="14"/>
        <v>8.028473621061808</v>
      </c>
      <c r="G74" s="76">
        <f t="shared" si="14"/>
        <v>12.4510756302521</v>
      </c>
      <c r="H74" s="76">
        <f t="shared" si="14"/>
        <v>12.483405857740586</v>
      </c>
      <c r="I74" s="76">
        <f t="shared" si="14"/>
        <v>8.920629166666668</v>
      </c>
      <c r="J74" s="76">
        <f t="shared" si="14"/>
        <v>6.908370833333333</v>
      </c>
      <c r="K74" s="76">
        <f t="shared" si="14"/>
        <v>6.76638775510204</v>
      </c>
      <c r="L74" s="76">
        <f t="shared" si="14"/>
        <v>3.296004081632653</v>
      </c>
      <c r="M74" s="76">
        <f t="shared" si="14"/>
        <v>2.886846367346939</v>
      </c>
      <c r="N74" s="76">
        <f t="shared" si="14"/>
        <v>2.3959836734693876</v>
      </c>
      <c r="O74" s="76">
        <f t="shared" si="14"/>
        <v>0.019387755102040816</v>
      </c>
    </row>
    <row r="75" spans="1:15" ht="40.5" customHeight="1">
      <c r="A75" s="89"/>
      <c r="B75" s="9">
        <v>52</v>
      </c>
      <c r="C75" s="88" t="s">
        <v>113</v>
      </c>
      <c r="D75" s="78">
        <f aca="true" t="shared" si="15" ref="D75:O75">D77+D78</f>
        <v>1525132</v>
      </c>
      <c r="E75" s="78">
        <f t="shared" si="15"/>
        <v>1796000</v>
      </c>
      <c r="F75" s="78">
        <f t="shared" si="15"/>
        <v>2120000</v>
      </c>
      <c r="G75" s="78">
        <f t="shared" si="15"/>
        <v>2140000</v>
      </c>
      <c r="H75" s="78">
        <f t="shared" si="15"/>
        <v>2150000</v>
      </c>
      <c r="I75" s="78">
        <f t="shared" si="15"/>
        <v>2105000</v>
      </c>
      <c r="J75" s="78">
        <f t="shared" si="15"/>
        <v>1650000</v>
      </c>
      <c r="K75" s="78">
        <f t="shared" si="15"/>
        <v>1650000</v>
      </c>
      <c r="L75" s="78">
        <f t="shared" si="15"/>
        <v>800000</v>
      </c>
      <c r="M75" s="78">
        <f t="shared" si="15"/>
        <v>700000</v>
      </c>
      <c r="N75" s="78">
        <f t="shared" si="15"/>
        <v>580000</v>
      </c>
      <c r="O75" s="78">
        <f t="shared" si="15"/>
        <v>0</v>
      </c>
    </row>
    <row r="76" spans="1:15" s="95" customFormat="1" ht="13.5" customHeight="1">
      <c r="A76" s="90"/>
      <c r="B76" s="91"/>
      <c r="C76" s="92" t="s">
        <v>8</v>
      </c>
      <c r="D76" s="93"/>
      <c r="E76" s="93"/>
      <c r="F76" s="93"/>
      <c r="G76" s="93"/>
      <c r="H76" s="93"/>
      <c r="I76" s="93"/>
      <c r="J76" s="94"/>
      <c r="K76" s="94"/>
      <c r="L76" s="94"/>
      <c r="M76" s="93"/>
      <c r="N76" s="100"/>
      <c r="O76" s="100"/>
    </row>
    <row r="77" spans="1:15" s="95" customFormat="1" ht="13.5" customHeight="1">
      <c r="A77" s="90"/>
      <c r="B77" s="96">
        <v>53</v>
      </c>
      <c r="C77" s="92" t="s">
        <v>114</v>
      </c>
      <c r="D77" s="97">
        <v>1388750</v>
      </c>
      <c r="E77" s="97">
        <v>1395000</v>
      </c>
      <c r="F77" s="97">
        <v>1720000</v>
      </c>
      <c r="G77" s="97">
        <f aca="true" t="shared" si="16" ref="G77:O77">G32</f>
        <v>1720000</v>
      </c>
      <c r="H77" s="97">
        <f t="shared" si="16"/>
        <v>1720000</v>
      </c>
      <c r="I77" s="97">
        <f t="shared" si="16"/>
        <v>1705000</v>
      </c>
      <c r="J77" s="97">
        <f t="shared" si="16"/>
        <v>1300000</v>
      </c>
      <c r="K77" s="97">
        <f t="shared" si="16"/>
        <v>1300000</v>
      </c>
      <c r="L77" s="97">
        <f t="shared" si="16"/>
        <v>600000</v>
      </c>
      <c r="M77" s="97">
        <f t="shared" si="16"/>
        <v>600000</v>
      </c>
      <c r="N77" s="97">
        <f t="shared" si="16"/>
        <v>480000</v>
      </c>
      <c r="O77" s="97">
        <f t="shared" si="16"/>
        <v>0</v>
      </c>
    </row>
    <row r="78" spans="1:15" s="95" customFormat="1" ht="13.5" customHeight="1">
      <c r="A78" s="90"/>
      <c r="B78" s="96">
        <v>54</v>
      </c>
      <c r="C78" s="92" t="s">
        <v>115</v>
      </c>
      <c r="D78" s="97">
        <v>136382</v>
      </c>
      <c r="E78" s="97">
        <v>401000</v>
      </c>
      <c r="F78" s="97">
        <v>400000</v>
      </c>
      <c r="G78" s="97">
        <v>420000</v>
      </c>
      <c r="H78" s="97">
        <v>430000</v>
      </c>
      <c r="I78" s="97">
        <v>400000</v>
      </c>
      <c r="J78" s="97">
        <v>350000</v>
      </c>
      <c r="K78" s="97">
        <v>350000</v>
      </c>
      <c r="L78" s="97">
        <v>200000</v>
      </c>
      <c r="M78" s="97">
        <v>100000</v>
      </c>
      <c r="N78" s="97">
        <v>100000</v>
      </c>
      <c r="O78" s="97">
        <v>0</v>
      </c>
    </row>
    <row r="79" spans="1:8" ht="12.75">
      <c r="A79" s="113"/>
      <c r="B79" s="114"/>
      <c r="C79" s="114"/>
      <c r="D79" s="114"/>
      <c r="E79" s="114"/>
      <c r="F79" s="114"/>
      <c r="G79" s="114"/>
      <c r="H79" s="115"/>
    </row>
    <row r="80" spans="1:8" ht="12.75">
      <c r="A80" s="98"/>
      <c r="B80" s="98"/>
      <c r="D80" s="98"/>
      <c r="E80" s="98"/>
      <c r="F80" s="98"/>
      <c r="G80" s="98"/>
      <c r="H80" s="98"/>
    </row>
    <row r="81" spans="1:8" ht="12.75">
      <c r="A81" s="98"/>
      <c r="B81" s="98"/>
      <c r="D81" s="98"/>
      <c r="E81" s="98"/>
      <c r="F81" s="98"/>
      <c r="G81" s="98"/>
      <c r="H81" s="98"/>
    </row>
    <row r="82" spans="1:8" ht="12.75">
      <c r="A82" s="98"/>
      <c r="B82" s="98"/>
      <c r="C82" s="99"/>
      <c r="D82" s="98"/>
      <c r="E82" s="98"/>
      <c r="F82" s="98"/>
      <c r="G82" s="98"/>
      <c r="H82" s="98"/>
    </row>
    <row r="83" spans="4:8" ht="12.75">
      <c r="D83" s="98"/>
      <c r="E83" s="98"/>
      <c r="F83" s="98"/>
      <c r="G83" s="98"/>
      <c r="H83" s="98"/>
    </row>
    <row r="84" spans="4:8" ht="12.75">
      <c r="D84" s="98"/>
      <c r="E84" s="98"/>
      <c r="F84" s="98"/>
      <c r="G84" s="98"/>
      <c r="H84" s="98"/>
    </row>
    <row r="85" spans="4:8" ht="12.75">
      <c r="D85" s="98"/>
      <c r="E85" s="98"/>
      <c r="F85" s="98"/>
      <c r="G85" s="98"/>
      <c r="H85" s="98"/>
    </row>
  </sheetData>
  <sheetProtection/>
  <mergeCells count="28">
    <mergeCell ref="A6:A7"/>
    <mergeCell ref="B4:O4"/>
    <mergeCell ref="B5:O5"/>
    <mergeCell ref="J1:O1"/>
    <mergeCell ref="J2:O2"/>
    <mergeCell ref="B6:B7"/>
    <mergeCell ref="C6:C7"/>
    <mergeCell ref="D6:D7"/>
    <mergeCell ref="E6:O6"/>
    <mergeCell ref="M3:O3"/>
    <mergeCell ref="B50:B51"/>
    <mergeCell ref="C50:C51"/>
    <mergeCell ref="D50:D51"/>
    <mergeCell ref="E27:O27"/>
    <mergeCell ref="E50:O50"/>
    <mergeCell ref="B27:B28"/>
    <mergeCell ref="C27:C28"/>
    <mergeCell ref="D27:D28"/>
    <mergeCell ref="B49:M49"/>
    <mergeCell ref="D71:D72"/>
    <mergeCell ref="A79:H79"/>
    <mergeCell ref="A55:A58"/>
    <mergeCell ref="B55:B58"/>
    <mergeCell ref="A66:A69"/>
    <mergeCell ref="B66:B69"/>
    <mergeCell ref="B71:B72"/>
    <mergeCell ref="C71:C72"/>
    <mergeCell ref="E71:O71"/>
  </mergeCells>
  <printOptions horizontalCentered="1" verticalCentered="1"/>
  <pageMargins left="0.51" right="0.11811023622047245" top="0.3" bottom="0.6" header="0.3" footer="0.11811023622047245"/>
  <pageSetup fitToHeight="11" fitToWidth="8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</dc:creator>
  <cp:keywords/>
  <dc:description/>
  <cp:lastModifiedBy>skarbnik</cp:lastModifiedBy>
  <cp:lastPrinted>2009-01-05T09:59:02Z</cp:lastPrinted>
  <dcterms:created xsi:type="dcterms:W3CDTF">2007-06-06T07:31:48Z</dcterms:created>
  <dcterms:modified xsi:type="dcterms:W3CDTF">2009-01-05T09:59:54Z</dcterms:modified>
  <cp:category/>
  <cp:version/>
  <cp:contentType/>
  <cp:contentStatus/>
</cp:coreProperties>
</file>